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LocalData\NFC-Reader-Devices\PN5190\RF-Performance\"/>
    </mc:Choice>
  </mc:AlternateContent>
  <xr:revisionPtr revIDLastSave="0" documentId="13_ncr:1_{42F3DA87-B561-4E45-9DFA-3FBFBFFEB9F5}" xr6:coauthVersionLast="45" xr6:coauthVersionMax="45" xr10:uidLastSave="{00000000-0000-0000-0000-000000000000}"/>
  <bookViews>
    <workbookView xWindow="-120" yWindow="-120" windowWidth="29040" windowHeight="15840" xr2:uid="{D07F1FC5-5A32-4F6E-9D94-90F027B79C4B}"/>
  </bookViews>
  <sheets>
    <sheet name="Synthesis" sheetId="7" r:id="rId1"/>
    <sheet name="Analysis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5" i="8" l="1"/>
  <c r="L56" i="8" s="1"/>
  <c r="L57" i="8" s="1"/>
  <c r="L58" i="8" s="1"/>
  <c r="L7" i="8"/>
  <c r="L8" i="8" s="1"/>
  <c r="L9" i="8" s="1"/>
  <c r="L10" i="8" s="1"/>
  <c r="L11" i="8" s="1"/>
  <c r="L12" i="8" s="1"/>
  <c r="L13" i="8" s="1"/>
  <c r="I5" i="8"/>
  <c r="I6" i="8" s="1"/>
  <c r="I7" i="8" s="1"/>
  <c r="I8" i="8" s="1"/>
  <c r="I9" i="8" s="1"/>
  <c r="I10" i="8" s="1"/>
  <c r="I11" i="8" s="1"/>
  <c r="I12" i="8" s="1"/>
  <c r="I13" i="8" s="1"/>
  <c r="I14" i="8" s="1"/>
  <c r="I15" i="8" s="1"/>
  <c r="I16" i="8" s="1"/>
  <c r="I17" i="8" s="1"/>
  <c r="I18" i="8" s="1"/>
  <c r="I19" i="8" s="1"/>
  <c r="I20" i="8" s="1"/>
  <c r="I21" i="8" s="1"/>
  <c r="I22" i="8" s="1"/>
  <c r="I23" i="8" s="1"/>
  <c r="I24" i="8" s="1"/>
  <c r="I25" i="8" s="1"/>
  <c r="I26" i="8" s="1"/>
  <c r="I27" i="8" s="1"/>
  <c r="I28" i="8" s="1"/>
  <c r="I29" i="8" s="1"/>
  <c r="I30" i="8" s="1"/>
  <c r="I31" i="8" s="1"/>
  <c r="I32" i="8" s="1"/>
  <c r="I33" i="8" s="1"/>
  <c r="I34" i="8" s="1"/>
  <c r="I35" i="8" s="1"/>
  <c r="I36" i="8" s="1"/>
  <c r="I37" i="8" s="1"/>
  <c r="H5" i="8"/>
  <c r="H6" i="8" s="1"/>
  <c r="H7" i="8" s="1"/>
  <c r="H8" i="8" s="1"/>
  <c r="H9" i="8" s="1"/>
  <c r="H10" i="8" s="1"/>
  <c r="H11" i="8" s="1"/>
  <c r="H12" i="8" s="1"/>
  <c r="H13" i="8" s="1"/>
  <c r="J5" i="8" l="1"/>
  <c r="J6" i="8" s="1"/>
  <c r="J7" i="8" s="1"/>
  <c r="J8" i="8" s="1"/>
  <c r="J9" i="8" s="1"/>
  <c r="J10" i="8" s="1"/>
  <c r="J11" i="8" s="1"/>
  <c r="J12" i="8" s="1"/>
  <c r="J13" i="8" s="1"/>
  <c r="J14" i="8" s="1"/>
  <c r="J15" i="8" s="1"/>
  <c r="J16" i="8" s="1"/>
  <c r="J17" i="8" s="1"/>
  <c r="J18" i="8" s="1"/>
  <c r="J19" i="8" s="1"/>
  <c r="J20" i="8" s="1"/>
  <c r="J21" i="8" s="1"/>
  <c r="J22" i="8" s="1"/>
  <c r="J23" i="8" s="1"/>
  <c r="J24" i="8" s="1"/>
  <c r="J25" i="8" s="1"/>
  <c r="J26" i="8" s="1"/>
  <c r="J27" i="8" s="1"/>
  <c r="J28" i="8" s="1"/>
  <c r="J29" i="8" s="1"/>
  <c r="J30" i="8" s="1"/>
  <c r="J31" i="8" s="1"/>
  <c r="J32" i="8" s="1"/>
  <c r="J33" i="8" s="1"/>
  <c r="J34" i="8" s="1"/>
  <c r="J35" i="8" s="1"/>
  <c r="J36" i="8" s="1"/>
  <c r="J37" i="8" s="1"/>
  <c r="J38" i="8" s="1"/>
  <c r="J39" i="8" s="1"/>
  <c r="J40" i="8" s="1"/>
  <c r="J41" i="8" s="1"/>
  <c r="J42" i="8" s="1"/>
  <c r="J43" i="8" s="1"/>
  <c r="J44" i="8" s="1"/>
  <c r="J45" i="8" s="1"/>
  <c r="J46" i="8" s="1"/>
  <c r="J47" i="8" s="1"/>
  <c r="J48" i="8" s="1"/>
  <c r="J49" i="8" s="1"/>
  <c r="J50" i="8" s="1"/>
  <c r="J51" i="8" s="1"/>
  <c r="J52" i="8" s="1"/>
  <c r="J53" i="8" s="1"/>
  <c r="J54" i="8" s="1"/>
  <c r="J55" i="8" s="1"/>
  <c r="J56" i="8" s="1"/>
  <c r="J57" i="8" s="1"/>
  <c r="J58" i="8" s="1"/>
  <c r="I38" i="8"/>
  <c r="H14" i="8"/>
  <c r="L30" i="8"/>
  <c r="L31" i="8" s="1"/>
  <c r="L32" i="8" s="1"/>
  <c r="L35" i="8" s="1"/>
  <c r="L36" i="8" s="1"/>
  <c r="L37" i="8" s="1"/>
  <c r="H5" i="7"/>
  <c r="H6" i="7" s="1"/>
  <c r="H7" i="7" s="1"/>
  <c r="H8" i="7" s="1"/>
  <c r="H9" i="7" s="1"/>
  <c r="H10" i="7" s="1"/>
  <c r="H11" i="7" s="1"/>
  <c r="H12" i="7" s="1"/>
  <c r="H13" i="7" s="1"/>
  <c r="L55" i="7"/>
  <c r="L56" i="7" s="1"/>
  <c r="L57" i="7" s="1"/>
  <c r="L58" i="7" s="1"/>
  <c r="L7" i="7"/>
  <c r="L8" i="7" s="1"/>
  <c r="L9" i="7" s="1"/>
  <c r="L10" i="7" s="1"/>
  <c r="L11" i="7" s="1"/>
  <c r="L12" i="7" s="1"/>
  <c r="L13" i="7" s="1"/>
  <c r="I5" i="7"/>
  <c r="L30" i="7" s="1"/>
  <c r="L31" i="7" s="1"/>
  <c r="L32" i="7" s="1"/>
  <c r="G13" i="8" l="1"/>
  <c r="F13" i="8" s="1"/>
  <c r="I39" i="8"/>
  <c r="H15" i="8"/>
  <c r="G14" i="8"/>
  <c r="F14" i="8" s="1"/>
  <c r="L35" i="7"/>
  <c r="L36" i="7" s="1"/>
  <c r="L37" i="7" s="1"/>
  <c r="J5" i="7"/>
  <c r="J6" i="7" s="1"/>
  <c r="J7" i="7" s="1"/>
  <c r="J8" i="7" s="1"/>
  <c r="J9" i="7" s="1"/>
  <c r="J10" i="7" s="1"/>
  <c r="J11" i="7" s="1"/>
  <c r="J12" i="7" s="1"/>
  <c r="J13" i="7" s="1"/>
  <c r="J14" i="7" s="1"/>
  <c r="J15" i="7" s="1"/>
  <c r="J16" i="7" s="1"/>
  <c r="J17" i="7" s="1"/>
  <c r="J18" i="7" s="1"/>
  <c r="J19" i="7" s="1"/>
  <c r="J20" i="7" s="1"/>
  <c r="J21" i="7" s="1"/>
  <c r="J22" i="7" s="1"/>
  <c r="J23" i="7" s="1"/>
  <c r="J24" i="7" s="1"/>
  <c r="J25" i="7" s="1"/>
  <c r="J26" i="7" s="1"/>
  <c r="J27" i="7" s="1"/>
  <c r="J28" i="7" s="1"/>
  <c r="J29" i="7" s="1"/>
  <c r="J30" i="7" s="1"/>
  <c r="J31" i="7" s="1"/>
  <c r="J32" i="7" s="1"/>
  <c r="J33" i="7" s="1"/>
  <c r="J34" i="7" s="1"/>
  <c r="J35" i="7" s="1"/>
  <c r="J36" i="7" s="1"/>
  <c r="J37" i="7" s="1"/>
  <c r="J38" i="7" s="1"/>
  <c r="J39" i="7" s="1"/>
  <c r="J40" i="7" s="1"/>
  <c r="J41" i="7" s="1"/>
  <c r="J42" i="7" s="1"/>
  <c r="J43" i="7" s="1"/>
  <c r="J44" i="7" s="1"/>
  <c r="J45" i="7" s="1"/>
  <c r="J46" i="7" s="1"/>
  <c r="J47" i="7" s="1"/>
  <c r="J48" i="7" s="1"/>
  <c r="J49" i="7" s="1"/>
  <c r="J50" i="7" s="1"/>
  <c r="J51" i="7" s="1"/>
  <c r="J52" i="7" s="1"/>
  <c r="J53" i="7" s="1"/>
  <c r="J54" i="7" s="1"/>
  <c r="J55" i="7" s="1"/>
  <c r="J56" i="7" s="1"/>
  <c r="J57" i="7" s="1"/>
  <c r="J58" i="7" s="1"/>
  <c r="I6" i="7"/>
  <c r="I7" i="7" s="1"/>
  <c r="I8" i="7" s="1"/>
  <c r="I9" i="7" s="1"/>
  <c r="I10" i="7" s="1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I34" i="7" s="1"/>
  <c r="I35" i="7" s="1"/>
  <c r="I36" i="7" s="1"/>
  <c r="I37" i="7" s="1"/>
  <c r="I38" i="7" s="1"/>
  <c r="I39" i="7" s="1"/>
  <c r="I40" i="7" s="1"/>
  <c r="I41" i="7" s="1"/>
  <c r="I42" i="7" s="1"/>
  <c r="I43" i="7" s="1"/>
  <c r="I44" i="7" s="1"/>
  <c r="I45" i="7" s="1"/>
  <c r="I46" i="7" s="1"/>
  <c r="I47" i="7" s="1"/>
  <c r="I48" i="7" s="1"/>
  <c r="I49" i="7" s="1"/>
  <c r="I50" i="7" s="1"/>
  <c r="I51" i="7" s="1"/>
  <c r="I52" i="7" s="1"/>
  <c r="I53" i="7" s="1"/>
  <c r="I54" i="7" s="1"/>
  <c r="I55" i="7" s="1"/>
  <c r="I56" i="7" s="1"/>
  <c r="I57" i="7" s="1"/>
  <c r="I58" i="7" s="1"/>
  <c r="H14" i="7"/>
  <c r="G15" i="8" l="1"/>
  <c r="F15" i="8" s="1"/>
  <c r="H16" i="8"/>
  <c r="I40" i="8"/>
  <c r="G13" i="7"/>
  <c r="F13" i="7" s="1"/>
  <c r="H15" i="7"/>
  <c r="G14" i="7"/>
  <c r="F14" i="7" s="1"/>
  <c r="H17" i="8" l="1"/>
  <c r="G16" i="8"/>
  <c r="F16" i="8" s="1"/>
  <c r="I41" i="8"/>
  <c r="H16" i="7"/>
  <c r="G15" i="7"/>
  <c r="F15" i="7" s="1"/>
  <c r="G17" i="8" l="1"/>
  <c r="F17" i="8" s="1"/>
  <c r="H18" i="8"/>
  <c r="I42" i="8"/>
  <c r="H17" i="7"/>
  <c r="G16" i="7"/>
  <c r="F16" i="7" s="1"/>
  <c r="H19" i="8" l="1"/>
  <c r="G18" i="8"/>
  <c r="F18" i="8" s="1"/>
  <c r="I43" i="8"/>
  <c r="L14" i="8"/>
  <c r="L15" i="8"/>
  <c r="L17" i="8"/>
  <c r="L16" i="8"/>
  <c r="H18" i="7"/>
  <c r="G17" i="7"/>
  <c r="F17" i="7" s="1"/>
  <c r="C12" i="7" s="1"/>
  <c r="I44" i="8" l="1"/>
  <c r="G19" i="8"/>
  <c r="F19" i="8" s="1"/>
  <c r="H20" i="8"/>
  <c r="L17" i="7"/>
  <c r="L14" i="7"/>
  <c r="L15" i="7"/>
  <c r="L16" i="7"/>
  <c r="H19" i="7"/>
  <c r="G18" i="7"/>
  <c r="F18" i="7" s="1"/>
  <c r="H21" i="8" l="1"/>
  <c r="G20" i="8"/>
  <c r="F20" i="8" s="1"/>
  <c r="I45" i="8"/>
  <c r="H20" i="7"/>
  <c r="G19" i="7"/>
  <c r="F19" i="7" s="1"/>
  <c r="I46" i="8" l="1"/>
  <c r="G21" i="8"/>
  <c r="F21" i="8" s="1"/>
  <c r="H22" i="8"/>
  <c r="H21" i="7"/>
  <c r="G20" i="7"/>
  <c r="F20" i="7" s="1"/>
  <c r="H23" i="8" l="1"/>
  <c r="G22" i="8"/>
  <c r="F22" i="8" s="1"/>
  <c r="L19" i="8"/>
  <c r="L21" i="8"/>
  <c r="L18" i="8"/>
  <c r="L20" i="8"/>
  <c r="I47" i="8"/>
  <c r="H22" i="7"/>
  <c r="G21" i="7"/>
  <c r="F21" i="7" s="1"/>
  <c r="C13" i="7" s="1"/>
  <c r="I48" i="8" l="1"/>
  <c r="G23" i="8"/>
  <c r="F23" i="8" s="1"/>
  <c r="H24" i="8"/>
  <c r="L20" i="7"/>
  <c r="L19" i="7"/>
  <c r="L21" i="7"/>
  <c r="L18" i="7"/>
  <c r="H23" i="7"/>
  <c r="G22" i="7"/>
  <c r="F22" i="7" s="1"/>
  <c r="H25" i="8" l="1"/>
  <c r="G24" i="8"/>
  <c r="F24" i="8" s="1"/>
  <c r="I49" i="8"/>
  <c r="H24" i="7"/>
  <c r="G23" i="7"/>
  <c r="F23" i="7" s="1"/>
  <c r="I50" i="8" l="1"/>
  <c r="G25" i="8"/>
  <c r="F25" i="8" s="1"/>
  <c r="H26" i="8"/>
  <c r="H25" i="7"/>
  <c r="G24" i="7"/>
  <c r="F24" i="7" s="1"/>
  <c r="H27" i="8" l="1"/>
  <c r="G26" i="8"/>
  <c r="F26" i="8" s="1"/>
  <c r="L23" i="8"/>
  <c r="L25" i="8"/>
  <c r="L22" i="8"/>
  <c r="L24" i="8"/>
  <c r="I51" i="8"/>
  <c r="H26" i="7"/>
  <c r="G25" i="7"/>
  <c r="F25" i="7" s="1"/>
  <c r="C14" i="7" s="1"/>
  <c r="I52" i="8" l="1"/>
  <c r="G27" i="8"/>
  <c r="F27" i="8" s="1"/>
  <c r="H28" i="8"/>
  <c r="L25" i="7"/>
  <c r="L24" i="7"/>
  <c r="L23" i="7"/>
  <c r="L22" i="7"/>
  <c r="H27" i="7"/>
  <c r="G26" i="7"/>
  <c r="F26" i="7" s="1"/>
  <c r="H29" i="8" l="1"/>
  <c r="G28" i="8"/>
  <c r="F28" i="8" s="1"/>
  <c r="I53" i="8"/>
  <c r="H28" i="7"/>
  <c r="G27" i="7"/>
  <c r="F27" i="7" s="1"/>
  <c r="I54" i="8" l="1"/>
  <c r="G29" i="8"/>
  <c r="F29" i="8" s="1"/>
  <c r="H30" i="8"/>
  <c r="H29" i="7"/>
  <c r="G28" i="7"/>
  <c r="F28" i="7" s="1"/>
  <c r="H31" i="8" l="1"/>
  <c r="H32" i="8" s="1"/>
  <c r="H33" i="8" s="1"/>
  <c r="H34" i="8" s="1"/>
  <c r="H35" i="8" s="1"/>
  <c r="H36" i="8" s="1"/>
  <c r="H37" i="8" s="1"/>
  <c r="G30" i="8"/>
  <c r="F30" i="8" s="1"/>
  <c r="L27" i="8"/>
  <c r="L29" i="8"/>
  <c r="L28" i="8"/>
  <c r="L26" i="8"/>
  <c r="I55" i="8"/>
  <c r="I56" i="8" s="1"/>
  <c r="I57" i="8" s="1"/>
  <c r="I58" i="8" s="1"/>
  <c r="H30" i="7"/>
  <c r="G29" i="7"/>
  <c r="F29" i="7" s="1"/>
  <c r="C15" i="7" s="1"/>
  <c r="H38" i="8" l="1"/>
  <c r="G37" i="8"/>
  <c r="F37" i="8" s="1"/>
  <c r="L29" i="7"/>
  <c r="L27" i="7"/>
  <c r="L26" i="7"/>
  <c r="L28" i="7"/>
  <c r="H31" i="7"/>
  <c r="H32" i="7" s="1"/>
  <c r="H33" i="7" s="1"/>
  <c r="H34" i="7" s="1"/>
  <c r="H35" i="7" s="1"/>
  <c r="H36" i="7" s="1"/>
  <c r="H37" i="7" s="1"/>
  <c r="G30" i="7"/>
  <c r="F30" i="7" s="1"/>
  <c r="H39" i="8" l="1"/>
  <c r="G38" i="8"/>
  <c r="F38" i="8" s="1"/>
  <c r="H38" i="7"/>
  <c r="G37" i="7"/>
  <c r="F37" i="7" s="1"/>
  <c r="H40" i="8" l="1"/>
  <c r="G39" i="8"/>
  <c r="F39" i="8" s="1"/>
  <c r="H39" i="7"/>
  <c r="G38" i="7"/>
  <c r="F38" i="7" s="1"/>
  <c r="H41" i="8" l="1"/>
  <c r="G40" i="8"/>
  <c r="F40" i="8" s="1"/>
  <c r="H40" i="7"/>
  <c r="G39" i="7"/>
  <c r="F39" i="7" s="1"/>
  <c r="H42" i="8" l="1"/>
  <c r="G41" i="8"/>
  <c r="F41" i="8" s="1"/>
  <c r="H41" i="7"/>
  <c r="G40" i="7"/>
  <c r="F40" i="7" s="1"/>
  <c r="L40" i="8" l="1"/>
  <c r="L38" i="8"/>
  <c r="L41" i="8"/>
  <c r="L39" i="8"/>
  <c r="H43" i="8"/>
  <c r="G42" i="8"/>
  <c r="F42" i="8" s="1"/>
  <c r="H42" i="7"/>
  <c r="G41" i="7"/>
  <c r="F41" i="7" s="1"/>
  <c r="C8" i="7" s="1"/>
  <c r="H44" i="8" l="1"/>
  <c r="G43" i="8"/>
  <c r="F43" i="8" s="1"/>
  <c r="L39" i="7"/>
  <c r="L38" i="7"/>
  <c r="L40" i="7"/>
  <c r="L41" i="7"/>
  <c r="H43" i="7"/>
  <c r="G42" i="7"/>
  <c r="F42" i="7" s="1"/>
  <c r="H45" i="8" l="1"/>
  <c r="G44" i="8"/>
  <c r="F44" i="8" s="1"/>
  <c r="H44" i="7"/>
  <c r="G43" i="7"/>
  <c r="F43" i="7" s="1"/>
  <c r="H46" i="8" l="1"/>
  <c r="G45" i="8"/>
  <c r="F45" i="8" s="1"/>
  <c r="H45" i="7"/>
  <c r="G44" i="7"/>
  <c r="F44" i="7" s="1"/>
  <c r="L44" i="8" l="1"/>
  <c r="L42" i="8"/>
  <c r="L45" i="8"/>
  <c r="L43" i="8"/>
  <c r="H47" i="8"/>
  <c r="G46" i="8"/>
  <c r="F46" i="8" s="1"/>
  <c r="H46" i="7"/>
  <c r="G45" i="7"/>
  <c r="F45" i="7" s="1"/>
  <c r="C9" i="7" s="1"/>
  <c r="H48" i="8" l="1"/>
  <c r="G47" i="8"/>
  <c r="F47" i="8" s="1"/>
  <c r="L45" i="7"/>
  <c r="L43" i="7"/>
  <c r="L44" i="7"/>
  <c r="L42" i="7"/>
  <c r="H47" i="7"/>
  <c r="G46" i="7"/>
  <c r="F46" i="7" s="1"/>
  <c r="H49" i="8" l="1"/>
  <c r="G48" i="8"/>
  <c r="F48" i="8" s="1"/>
  <c r="H48" i="7"/>
  <c r="G47" i="7"/>
  <c r="F47" i="7" s="1"/>
  <c r="H50" i="8" l="1"/>
  <c r="G49" i="8"/>
  <c r="F49" i="8" s="1"/>
  <c r="H49" i="7"/>
  <c r="G48" i="7"/>
  <c r="F48" i="7" s="1"/>
  <c r="L48" i="8" l="1"/>
  <c r="L46" i="8"/>
  <c r="L49" i="8"/>
  <c r="L47" i="8"/>
  <c r="H51" i="8"/>
  <c r="G50" i="8"/>
  <c r="F50" i="8" s="1"/>
  <c r="H50" i="7"/>
  <c r="G49" i="7"/>
  <c r="F49" i="7" s="1"/>
  <c r="C10" i="7" s="1"/>
  <c r="H52" i="8" l="1"/>
  <c r="G51" i="8"/>
  <c r="F51" i="8" s="1"/>
  <c r="L49" i="7"/>
  <c r="L46" i="7"/>
  <c r="L48" i="7"/>
  <c r="L47" i="7"/>
  <c r="H51" i="7"/>
  <c r="G50" i="7"/>
  <c r="F50" i="7" s="1"/>
  <c r="H53" i="8" l="1"/>
  <c r="G52" i="8"/>
  <c r="F52" i="8" s="1"/>
  <c r="H52" i="7"/>
  <c r="G51" i="7"/>
  <c r="F51" i="7" s="1"/>
  <c r="H54" i="8" l="1"/>
  <c r="G53" i="8"/>
  <c r="F53" i="8" s="1"/>
  <c r="H53" i="7"/>
  <c r="G52" i="7"/>
  <c r="F52" i="7" s="1"/>
  <c r="L52" i="8" l="1"/>
  <c r="L50" i="8"/>
  <c r="L51" i="8"/>
  <c r="L53" i="8"/>
  <c r="H55" i="8"/>
  <c r="H56" i="8" s="1"/>
  <c r="H57" i="8" s="1"/>
  <c r="H58" i="8" s="1"/>
  <c r="G54" i="8"/>
  <c r="F54" i="8" s="1"/>
  <c r="H54" i="7"/>
  <c r="G53" i="7"/>
  <c r="F53" i="7" s="1"/>
  <c r="C11" i="7" s="1"/>
  <c r="L51" i="7" l="1"/>
  <c r="L52" i="7"/>
  <c r="L50" i="7"/>
  <c r="L53" i="7"/>
  <c r="H55" i="7"/>
  <c r="H56" i="7" s="1"/>
  <c r="H57" i="7" s="1"/>
  <c r="H58" i="7" s="1"/>
  <c r="G54" i="7"/>
  <c r="F54" i="7" s="1"/>
</calcChain>
</file>

<file path=xl/sharedStrings.xml><?xml version="1.0" encoding="utf-8"?>
<sst xmlns="http://schemas.openxmlformats.org/spreadsheetml/2006/main" count="48" uniqueCount="29">
  <si>
    <t>unmodulated</t>
  </si>
  <si>
    <t>TAU</t>
  </si>
  <si>
    <t>Delta</t>
  </si>
  <si>
    <t>cf</t>
  </si>
  <si>
    <t>dec</t>
  </si>
  <si>
    <t>hex</t>
  </si>
  <si>
    <t>RTrans0</t>
  </si>
  <si>
    <t>Rtrans1</t>
  </si>
  <si>
    <t>RTrans2</t>
  </si>
  <si>
    <t>RTrans3</t>
  </si>
  <si>
    <t>FTrans0</t>
  </si>
  <si>
    <t>FTrans1</t>
  </si>
  <si>
    <t>FTrans2</t>
  </si>
  <si>
    <t>FTRans3</t>
  </si>
  <si>
    <t>HEX</t>
  </si>
  <si>
    <t>bResidualAmplitudeLevel_B106 (0x32)</t>
  </si>
  <si>
    <t>FDFCFBFA</t>
  </si>
  <si>
    <t>FEFEFEFD</t>
  </si>
  <si>
    <t>E1E6ECF4</t>
  </si>
  <si>
    <t>D6D8DADD</t>
  </si>
  <si>
    <t>D1D2D3D4</t>
  </si>
  <si>
    <t>D0D0D0D1</t>
  </si>
  <si>
    <t>Synthesis</t>
  </si>
  <si>
    <t>Hex</t>
  </si>
  <si>
    <t>Cycle #</t>
  </si>
  <si>
    <t>Envelope</t>
  </si>
  <si>
    <t>TAU (1…50)</t>
  </si>
  <si>
    <t>EDE8E2DA</t>
  </si>
  <si>
    <t>F8F6F4F1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</si>
</sst>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/>
    <xf numFmtId="0" fontId="0" fillId="0" borderId="0" xfId="0" applyBorder="1" applyAlignment="1" applyProtection="1"/>
    <xf numFmtId="0" fontId="0" fillId="0" borderId="0" xfId="0" applyBorder="1" applyProtection="1"/>
    <xf numFmtId="0" fontId="0" fillId="0" borderId="1" xfId="0" applyBorder="1" applyAlignment="1" applyProtection="1">
      <alignment horizontal="right"/>
    </xf>
    <xf numFmtId="0" fontId="0" fillId="0" borderId="1" xfId="0" applyBorder="1" applyAlignment="1" applyProtection="1">
      <alignment horizontal="center"/>
    </xf>
    <xf numFmtId="0" fontId="0" fillId="0" borderId="1" xfId="0" applyBorder="1" applyAlignment="1" applyProtection="1"/>
    <xf numFmtId="0" fontId="0" fillId="4" borderId="1" xfId="0" applyFill="1" applyBorder="1" applyAlignment="1" applyProtection="1">
      <alignment horizontal="center"/>
    </xf>
    <xf numFmtId="0" fontId="0" fillId="2" borderId="0" xfId="0" applyFill="1" applyBorder="1" applyAlignment="1" applyProtection="1"/>
    <xf numFmtId="0" fontId="0" fillId="4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left"/>
    </xf>
    <xf numFmtId="0" fontId="0" fillId="4" borderId="0" xfId="0" applyFill="1" applyBorder="1" applyAlignment="1" applyProtection="1">
      <alignment horizontal="left"/>
    </xf>
    <xf numFmtId="0" fontId="0" fillId="4" borderId="0" xfId="0" applyFill="1" applyBorder="1" applyAlignment="1" applyProtection="1">
      <alignment horizontal="left"/>
      <protection locked="0"/>
    </xf>
    <xf numFmtId="0" fontId="0" fillId="4" borderId="0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Fall &amp; Rise transition</a:t>
            </a:r>
          </a:p>
        </c:rich>
      </c:tx>
      <c:layout>
        <c:manualLayout>
          <c:xMode val="edge"/>
          <c:yMode val="edge"/>
          <c:x val="0.3230782888936623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Envelope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Synthesis!$K$6:$K$58</c:f>
              <c:numCache>
                <c:formatCode>General</c:formatCode>
                <c:ptCount val="5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</c:numCache>
            </c:numRef>
          </c:xVal>
          <c:yVal>
            <c:numRef>
              <c:f>Synthesis!$L$6:$L$58</c:f>
              <c:numCache>
                <c:formatCode>General</c:formatCode>
                <c:ptCount val="53"/>
                <c:pt idx="0">
                  <c:v>255</c:v>
                </c:pt>
                <c:pt idx="1">
                  <c:v>255</c:v>
                </c:pt>
                <c:pt idx="2">
                  <c:v>255</c:v>
                </c:pt>
                <c:pt idx="3">
                  <c:v>255</c:v>
                </c:pt>
                <c:pt idx="4">
                  <c:v>255</c:v>
                </c:pt>
                <c:pt idx="5">
                  <c:v>255</c:v>
                </c:pt>
                <c:pt idx="6">
                  <c:v>255</c:v>
                </c:pt>
                <c:pt idx="7">
                  <c:v>255</c:v>
                </c:pt>
                <c:pt idx="8">
                  <c:v>244</c:v>
                </c:pt>
                <c:pt idx="9">
                  <c:v>236</c:v>
                </c:pt>
                <c:pt idx="10">
                  <c:v>230</c:v>
                </c:pt>
                <c:pt idx="11">
                  <c:v>225</c:v>
                </c:pt>
                <c:pt idx="12">
                  <c:v>221</c:v>
                </c:pt>
                <c:pt idx="13">
                  <c:v>218</c:v>
                </c:pt>
                <c:pt idx="14">
                  <c:v>216</c:v>
                </c:pt>
                <c:pt idx="15">
                  <c:v>214</c:v>
                </c:pt>
                <c:pt idx="16">
                  <c:v>212</c:v>
                </c:pt>
                <c:pt idx="17">
                  <c:v>211</c:v>
                </c:pt>
                <c:pt idx="18">
                  <c:v>210</c:v>
                </c:pt>
                <c:pt idx="19">
                  <c:v>209</c:v>
                </c:pt>
                <c:pt idx="20">
                  <c:v>209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218</c:v>
                </c:pt>
                <c:pt idx="33">
                  <c:v>226</c:v>
                </c:pt>
                <c:pt idx="34">
                  <c:v>232</c:v>
                </c:pt>
                <c:pt idx="35">
                  <c:v>237</c:v>
                </c:pt>
                <c:pt idx="36">
                  <c:v>241</c:v>
                </c:pt>
                <c:pt idx="37">
                  <c:v>244</c:v>
                </c:pt>
                <c:pt idx="38">
                  <c:v>246</c:v>
                </c:pt>
                <c:pt idx="39">
                  <c:v>248</c:v>
                </c:pt>
                <c:pt idx="40">
                  <c:v>250</c:v>
                </c:pt>
                <c:pt idx="41">
                  <c:v>251</c:v>
                </c:pt>
                <c:pt idx="42">
                  <c:v>252</c:v>
                </c:pt>
                <c:pt idx="43">
                  <c:v>253</c:v>
                </c:pt>
                <c:pt idx="44">
                  <c:v>253</c:v>
                </c:pt>
                <c:pt idx="45">
                  <c:v>254</c:v>
                </c:pt>
                <c:pt idx="46">
                  <c:v>254</c:v>
                </c:pt>
                <c:pt idx="47">
                  <c:v>254</c:v>
                </c:pt>
                <c:pt idx="48">
                  <c:v>255</c:v>
                </c:pt>
                <c:pt idx="49">
                  <c:v>255</c:v>
                </c:pt>
                <c:pt idx="50">
                  <c:v>255</c:v>
                </c:pt>
                <c:pt idx="51">
                  <c:v>255</c:v>
                </c:pt>
                <c:pt idx="52">
                  <c:v>255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4D-4F02-B68C-54E4199221FB}"/>
            </c:ext>
          </c:extLst>
        </c:ser>
        <c:ser>
          <c:idx val="1"/>
          <c:order val="1"/>
          <c:tx>
            <c:v>modulated</c:v>
          </c:tx>
          <c:spPr>
            <a:ln w="127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Synthesis!$K$6:$K$58</c:f>
              <c:numCache>
                <c:formatCode>General</c:formatCode>
                <c:ptCount val="5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</c:numCache>
            </c:numRef>
          </c:xVal>
          <c:yVal>
            <c:numRef>
              <c:f>Synthesis!$I$6:$I$58</c:f>
              <c:numCache>
                <c:formatCode>General</c:formatCode>
                <c:ptCount val="53"/>
                <c:pt idx="0">
                  <c:v>207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207</c:v>
                </c:pt>
                <c:pt idx="8">
                  <c:v>207</c:v>
                </c:pt>
                <c:pt idx="9">
                  <c:v>207</c:v>
                </c:pt>
                <c:pt idx="10">
                  <c:v>207</c:v>
                </c:pt>
                <c:pt idx="11">
                  <c:v>207</c:v>
                </c:pt>
                <c:pt idx="12">
                  <c:v>207</c:v>
                </c:pt>
                <c:pt idx="13">
                  <c:v>207</c:v>
                </c:pt>
                <c:pt idx="14">
                  <c:v>207</c:v>
                </c:pt>
                <c:pt idx="15">
                  <c:v>207</c:v>
                </c:pt>
                <c:pt idx="16">
                  <c:v>207</c:v>
                </c:pt>
                <c:pt idx="17">
                  <c:v>207</c:v>
                </c:pt>
                <c:pt idx="18">
                  <c:v>207</c:v>
                </c:pt>
                <c:pt idx="19">
                  <c:v>207</c:v>
                </c:pt>
                <c:pt idx="20">
                  <c:v>207</c:v>
                </c:pt>
                <c:pt idx="21">
                  <c:v>207</c:v>
                </c:pt>
                <c:pt idx="22">
                  <c:v>207</c:v>
                </c:pt>
                <c:pt idx="23">
                  <c:v>207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207</c:v>
                </c:pt>
                <c:pt idx="33">
                  <c:v>207</c:v>
                </c:pt>
                <c:pt idx="34">
                  <c:v>207</c:v>
                </c:pt>
                <c:pt idx="35">
                  <c:v>207</c:v>
                </c:pt>
                <c:pt idx="36">
                  <c:v>207</c:v>
                </c:pt>
                <c:pt idx="37">
                  <c:v>207</c:v>
                </c:pt>
                <c:pt idx="38">
                  <c:v>207</c:v>
                </c:pt>
                <c:pt idx="39">
                  <c:v>207</c:v>
                </c:pt>
                <c:pt idx="40">
                  <c:v>207</c:v>
                </c:pt>
                <c:pt idx="41">
                  <c:v>207</c:v>
                </c:pt>
                <c:pt idx="42">
                  <c:v>207</c:v>
                </c:pt>
                <c:pt idx="43">
                  <c:v>207</c:v>
                </c:pt>
                <c:pt idx="44">
                  <c:v>207</c:v>
                </c:pt>
                <c:pt idx="45">
                  <c:v>207</c:v>
                </c:pt>
                <c:pt idx="46">
                  <c:v>207</c:v>
                </c:pt>
                <c:pt idx="47">
                  <c:v>207</c:v>
                </c:pt>
                <c:pt idx="48">
                  <c:v>207</c:v>
                </c:pt>
                <c:pt idx="49">
                  <c:v>207</c:v>
                </c:pt>
                <c:pt idx="50">
                  <c:v>207</c:v>
                </c:pt>
                <c:pt idx="51">
                  <c:v>207</c:v>
                </c:pt>
                <c:pt idx="52">
                  <c:v>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4D-4F02-B68C-54E419922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666943"/>
        <c:axId val="2076976591"/>
      </c:scatterChart>
      <c:valAx>
        <c:axId val="2102666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76976591"/>
        <c:crosses val="autoZero"/>
        <c:crossBetween val="midCat"/>
      </c:valAx>
      <c:valAx>
        <c:axId val="2076976591"/>
        <c:scaling>
          <c:orientation val="minMax"/>
          <c:max val="26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02666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Fall &amp; Rise transition</a:t>
            </a:r>
          </a:p>
        </c:rich>
      </c:tx>
      <c:layout>
        <c:manualLayout>
          <c:xMode val="edge"/>
          <c:yMode val="edge"/>
          <c:x val="0.3230782888936623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6.5338662086660643E-2"/>
          <c:y val="0.17171296296296296"/>
          <c:w val="0.72383270619133955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v>Envelope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Analysis!$K$6:$K$58</c:f>
              <c:numCache>
                <c:formatCode>General</c:formatCode>
                <c:ptCount val="5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</c:numCache>
            </c:numRef>
          </c:xVal>
          <c:yVal>
            <c:numRef>
              <c:f>Analysis!$L$6:$L$58</c:f>
              <c:numCache>
                <c:formatCode>General</c:formatCode>
                <c:ptCount val="53"/>
                <c:pt idx="0">
                  <c:v>255</c:v>
                </c:pt>
                <c:pt idx="1">
                  <c:v>255</c:v>
                </c:pt>
                <c:pt idx="2">
                  <c:v>255</c:v>
                </c:pt>
                <c:pt idx="3">
                  <c:v>255</c:v>
                </c:pt>
                <c:pt idx="4">
                  <c:v>255</c:v>
                </c:pt>
                <c:pt idx="5">
                  <c:v>255</c:v>
                </c:pt>
                <c:pt idx="6">
                  <c:v>255</c:v>
                </c:pt>
                <c:pt idx="7">
                  <c:v>255</c:v>
                </c:pt>
                <c:pt idx="8">
                  <c:v>244</c:v>
                </c:pt>
                <c:pt idx="9">
                  <c:v>236</c:v>
                </c:pt>
                <c:pt idx="10">
                  <c:v>230</c:v>
                </c:pt>
                <c:pt idx="11">
                  <c:v>225</c:v>
                </c:pt>
                <c:pt idx="12">
                  <c:v>221</c:v>
                </c:pt>
                <c:pt idx="13">
                  <c:v>218</c:v>
                </c:pt>
                <c:pt idx="14">
                  <c:v>216</c:v>
                </c:pt>
                <c:pt idx="15">
                  <c:v>214</c:v>
                </c:pt>
                <c:pt idx="16">
                  <c:v>212</c:v>
                </c:pt>
                <c:pt idx="17">
                  <c:v>211</c:v>
                </c:pt>
                <c:pt idx="18">
                  <c:v>210</c:v>
                </c:pt>
                <c:pt idx="19">
                  <c:v>209</c:v>
                </c:pt>
                <c:pt idx="20">
                  <c:v>209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218</c:v>
                </c:pt>
                <c:pt idx="33">
                  <c:v>226</c:v>
                </c:pt>
                <c:pt idx="34">
                  <c:v>232</c:v>
                </c:pt>
                <c:pt idx="35">
                  <c:v>237</c:v>
                </c:pt>
                <c:pt idx="36">
                  <c:v>241</c:v>
                </c:pt>
                <c:pt idx="37">
                  <c:v>244</c:v>
                </c:pt>
                <c:pt idx="38">
                  <c:v>246</c:v>
                </c:pt>
                <c:pt idx="39">
                  <c:v>248</c:v>
                </c:pt>
                <c:pt idx="40">
                  <c:v>250</c:v>
                </c:pt>
                <c:pt idx="41">
                  <c:v>251</c:v>
                </c:pt>
                <c:pt idx="42">
                  <c:v>252</c:v>
                </c:pt>
                <c:pt idx="43">
                  <c:v>253</c:v>
                </c:pt>
                <c:pt idx="44">
                  <c:v>253</c:v>
                </c:pt>
                <c:pt idx="45">
                  <c:v>254</c:v>
                </c:pt>
                <c:pt idx="46">
                  <c:v>254</c:v>
                </c:pt>
                <c:pt idx="47">
                  <c:v>254</c:v>
                </c:pt>
                <c:pt idx="48">
                  <c:v>255</c:v>
                </c:pt>
                <c:pt idx="49">
                  <c:v>255</c:v>
                </c:pt>
                <c:pt idx="50">
                  <c:v>255</c:v>
                </c:pt>
                <c:pt idx="51">
                  <c:v>255</c:v>
                </c:pt>
                <c:pt idx="52">
                  <c:v>255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E6-464B-8E48-330DE69C940A}"/>
            </c:ext>
          </c:extLst>
        </c:ser>
        <c:ser>
          <c:idx val="1"/>
          <c:order val="1"/>
          <c:tx>
            <c:v>modulated</c:v>
          </c:tx>
          <c:spPr>
            <a:ln w="127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Analysis!$K$6:$K$58</c:f>
              <c:numCache>
                <c:formatCode>General</c:formatCode>
                <c:ptCount val="5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</c:numCache>
            </c:numRef>
          </c:xVal>
          <c:yVal>
            <c:numRef>
              <c:f>Analysis!$I$6:$I$58</c:f>
              <c:numCache>
                <c:formatCode>General</c:formatCode>
                <c:ptCount val="53"/>
                <c:pt idx="0">
                  <c:v>207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207</c:v>
                </c:pt>
                <c:pt idx="8">
                  <c:v>207</c:v>
                </c:pt>
                <c:pt idx="9">
                  <c:v>207</c:v>
                </c:pt>
                <c:pt idx="10">
                  <c:v>207</c:v>
                </c:pt>
                <c:pt idx="11">
                  <c:v>207</c:v>
                </c:pt>
                <c:pt idx="12">
                  <c:v>207</c:v>
                </c:pt>
                <c:pt idx="13">
                  <c:v>207</c:v>
                </c:pt>
                <c:pt idx="14">
                  <c:v>207</c:v>
                </c:pt>
                <c:pt idx="15">
                  <c:v>207</c:v>
                </c:pt>
                <c:pt idx="16">
                  <c:v>207</c:v>
                </c:pt>
                <c:pt idx="17">
                  <c:v>207</c:v>
                </c:pt>
                <c:pt idx="18">
                  <c:v>207</c:v>
                </c:pt>
                <c:pt idx="19">
                  <c:v>207</c:v>
                </c:pt>
                <c:pt idx="20">
                  <c:v>207</c:v>
                </c:pt>
                <c:pt idx="21">
                  <c:v>207</c:v>
                </c:pt>
                <c:pt idx="22">
                  <c:v>207</c:v>
                </c:pt>
                <c:pt idx="23">
                  <c:v>207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207</c:v>
                </c:pt>
                <c:pt idx="33">
                  <c:v>207</c:v>
                </c:pt>
                <c:pt idx="34">
                  <c:v>207</c:v>
                </c:pt>
                <c:pt idx="35">
                  <c:v>207</c:v>
                </c:pt>
                <c:pt idx="36">
                  <c:v>207</c:v>
                </c:pt>
                <c:pt idx="37">
                  <c:v>207</c:v>
                </c:pt>
                <c:pt idx="38">
                  <c:v>207</c:v>
                </c:pt>
                <c:pt idx="39">
                  <c:v>207</c:v>
                </c:pt>
                <c:pt idx="40">
                  <c:v>207</c:v>
                </c:pt>
                <c:pt idx="41">
                  <c:v>207</c:v>
                </c:pt>
                <c:pt idx="42">
                  <c:v>207</c:v>
                </c:pt>
                <c:pt idx="43">
                  <c:v>207</c:v>
                </c:pt>
                <c:pt idx="44">
                  <c:v>207</c:v>
                </c:pt>
                <c:pt idx="45">
                  <c:v>207</c:v>
                </c:pt>
                <c:pt idx="46">
                  <c:v>207</c:v>
                </c:pt>
                <c:pt idx="47">
                  <c:v>207</c:v>
                </c:pt>
                <c:pt idx="48">
                  <c:v>207</c:v>
                </c:pt>
                <c:pt idx="49">
                  <c:v>207</c:v>
                </c:pt>
                <c:pt idx="50">
                  <c:v>207</c:v>
                </c:pt>
                <c:pt idx="51">
                  <c:v>207</c:v>
                </c:pt>
                <c:pt idx="52">
                  <c:v>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E6-464B-8E48-330DE69C9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666943"/>
        <c:axId val="2076976591"/>
      </c:scatterChart>
      <c:valAx>
        <c:axId val="2102666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76976591"/>
        <c:crosses val="autoZero"/>
        <c:crossBetween val="midCat"/>
      </c:valAx>
      <c:valAx>
        <c:axId val="2076976591"/>
        <c:scaling>
          <c:orientation val="minMax"/>
          <c:max val="26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02666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563219</xdr:colOff>
      <xdr:row>0</xdr:row>
      <xdr:rowOff>95250</xdr:rowOff>
    </xdr:from>
    <xdr:to>
      <xdr:col>4</xdr:col>
      <xdr:colOff>5408545</xdr:colOff>
      <xdr:row>17</xdr:row>
      <xdr:rowOff>182217</xdr:rowOff>
    </xdr:to>
    <xdr:sp macro="" textlink="">
      <xdr:nvSpPr>
        <xdr:cNvPr id="22" name="Rectangle: Rounded Corners 21">
          <a:extLst>
            <a:ext uri="{FF2B5EF4-FFF2-40B4-BE49-F238E27FC236}">
              <a16:creationId xmlns:a16="http://schemas.microsoft.com/office/drawing/2014/main" id="{737041C0-18A6-4BB8-BF66-D6EBD2B8E8D5}"/>
            </a:ext>
          </a:extLst>
        </xdr:cNvPr>
        <xdr:cNvSpPr/>
      </xdr:nvSpPr>
      <xdr:spPr>
        <a:xfrm>
          <a:off x="563219" y="95250"/>
          <a:ext cx="9387560" cy="3325467"/>
        </a:xfrm>
        <a:prstGeom prst="roundRect">
          <a:avLst>
            <a:gd name="adj" fmla="val 5820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1697935</xdr:colOff>
      <xdr:row>6</xdr:row>
      <xdr:rowOff>157370</xdr:rowOff>
    </xdr:from>
    <xdr:to>
      <xdr:col>3</xdr:col>
      <xdr:colOff>66261</xdr:colOff>
      <xdr:row>15</xdr:row>
      <xdr:rowOff>49061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3FF27AF6-25DA-4A69-B2AE-A3CE39FDEF7F}"/>
            </a:ext>
          </a:extLst>
        </xdr:cNvPr>
        <xdr:cNvSpPr/>
      </xdr:nvSpPr>
      <xdr:spPr>
        <a:xfrm>
          <a:off x="2310848" y="919370"/>
          <a:ext cx="1466022" cy="1606191"/>
        </a:xfrm>
        <a:prstGeom prst="roundRect">
          <a:avLst>
            <a:gd name="adj" fmla="val 7034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629477</xdr:colOff>
      <xdr:row>3</xdr:row>
      <xdr:rowOff>33130</xdr:rowOff>
    </xdr:from>
    <xdr:to>
      <xdr:col>4</xdr:col>
      <xdr:colOff>5335349</xdr:colOff>
      <xdr:row>17</xdr:row>
      <xdr:rowOff>109330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77625670-39E3-4D34-AF4F-E41C0A73F8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5938631</xdr:colOff>
      <xdr:row>2</xdr:row>
      <xdr:rowOff>33130</xdr:rowOff>
    </xdr:from>
    <xdr:to>
      <xdr:col>12</xdr:col>
      <xdr:colOff>207065</xdr:colOff>
      <xdr:row>58</xdr:row>
      <xdr:rowOff>140804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697B3268-ABF8-413F-B4C5-48006F5A38A3}"/>
            </a:ext>
          </a:extLst>
        </xdr:cNvPr>
        <xdr:cNvSpPr/>
      </xdr:nvSpPr>
      <xdr:spPr>
        <a:xfrm>
          <a:off x="10485783" y="33130"/>
          <a:ext cx="2716695" cy="1077567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3</xdr:col>
      <xdr:colOff>35718</xdr:colOff>
      <xdr:row>0</xdr:row>
      <xdr:rowOff>125016</xdr:rowOff>
    </xdr:from>
    <xdr:ext cx="3029484" cy="342786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651A0E3-B9FD-4D75-B85C-8E2EB3B1E0CA}"/>
            </a:ext>
          </a:extLst>
        </xdr:cNvPr>
        <xdr:cNvSpPr txBox="1"/>
      </xdr:nvSpPr>
      <xdr:spPr>
        <a:xfrm>
          <a:off x="3738562" y="125016"/>
          <a:ext cx="3029484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600"/>
            <a:t>Exponential rise and fall transition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0.06595</cdr:x>
      <cdr:y>0.1679</cdr:y>
    </cdr:from>
    <cdr:to>
      <cdr:x>0.14991</cdr:x>
      <cdr:y>0.88869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7C38E4B6-8C53-4C71-885D-6489823645CE}"/>
            </a:ext>
          </a:extLst>
        </cdr:cNvPr>
        <cdr:cNvSpPr/>
      </cdr:nvSpPr>
      <cdr:spPr>
        <a:xfrm xmlns:a="http://schemas.openxmlformats.org/drawingml/2006/main">
          <a:off x="365648" y="460588"/>
          <a:ext cx="465457" cy="197725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0.15381</cdr:x>
      <cdr:y>0.17702</cdr:y>
    </cdr:from>
    <cdr:to>
      <cdr:x>0.15593</cdr:x>
      <cdr:y>0.85817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B3B9CDFF-9063-482E-A088-49518672757E}"/>
            </a:ext>
          </a:extLst>
        </cdr:cNvPr>
        <cdr:cNvCxnSpPr/>
      </cdr:nvCxnSpPr>
      <cdr:spPr>
        <a:xfrm xmlns:a="http://schemas.openxmlformats.org/drawingml/2006/main">
          <a:off x="852476" y="485601"/>
          <a:ext cx="11755" cy="186852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0.34569</cdr:x>
      <cdr:y>0.17826</cdr:y>
    </cdr:from>
    <cdr:to>
      <cdr:x>0.34924</cdr:x>
      <cdr:y>0.86313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F6EDC40-F3DD-4057-B962-52D7093B66FF}"/>
            </a:ext>
          </a:extLst>
        </cdr:cNvPr>
        <cdr:cNvCxnSpPr/>
      </cdr:nvCxnSpPr>
      <cdr:spPr>
        <a:xfrm xmlns:a="http://schemas.openxmlformats.org/drawingml/2006/main">
          <a:off x="1916514" y="489004"/>
          <a:ext cx="19713" cy="1878724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0.44266</cdr:x>
      <cdr:y>0.17911</cdr:y>
    </cdr:from>
    <cdr:to>
      <cdr:x>0.44378</cdr:x>
      <cdr:y>0.85812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07DBE8E9-D7CC-4684-B8A1-E7619EED1216}"/>
            </a:ext>
          </a:extLst>
        </cdr:cNvPr>
        <cdr:cNvCxnSpPr/>
      </cdr:nvCxnSpPr>
      <cdr:spPr>
        <a:xfrm xmlns:a="http://schemas.openxmlformats.org/drawingml/2006/main" flipH="1">
          <a:off x="2454141" y="491322"/>
          <a:ext cx="6191" cy="1862681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0.63761</cdr:x>
      <cdr:y>0.1761</cdr:y>
    </cdr:from>
    <cdr:to>
      <cdr:x>0.63946</cdr:x>
      <cdr:y>0.86292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3D3635F9-3EDC-44FD-BA3A-C8FF86544760}"/>
            </a:ext>
          </a:extLst>
        </cdr:cNvPr>
        <cdr:cNvCxnSpPr/>
      </cdr:nvCxnSpPr>
      <cdr:spPr>
        <a:xfrm xmlns:a="http://schemas.openxmlformats.org/drawingml/2006/main">
          <a:off x="3534973" y="483077"/>
          <a:ext cx="10221" cy="1884093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0.3508</cdr:x>
      <cdr:y>0.17078</cdr:y>
    </cdr:from>
    <cdr:to>
      <cdr:x>0.44239</cdr:x>
      <cdr:y>0.89156</cdr:y>
    </cdr:to>
    <cdr:sp macro="" textlink="">
      <cdr:nvSpPr>
        <cdr:cNvPr id="7" name="Rectangle 6">
          <a:extLst xmlns:a="http://schemas.openxmlformats.org/drawingml/2006/main">
            <a:ext uri="{FF2B5EF4-FFF2-40B4-BE49-F238E27FC236}">
              <a16:creationId xmlns:a16="http://schemas.microsoft.com/office/drawing/2014/main" id="{058B7A75-C16B-493F-AF5C-E97EAD83B812}"/>
            </a:ext>
          </a:extLst>
        </cdr:cNvPr>
        <cdr:cNvSpPr/>
      </cdr:nvSpPr>
      <cdr:spPr>
        <a:xfrm xmlns:a="http://schemas.openxmlformats.org/drawingml/2006/main">
          <a:off x="1944876" y="468472"/>
          <a:ext cx="507788" cy="197725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0.64142</cdr:x>
      <cdr:y>0.17552</cdr:y>
    </cdr:from>
    <cdr:to>
      <cdr:x>0.78966</cdr:x>
      <cdr:y>0.89268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30B78B0B-6F7E-4A21-9EA6-1A7356BD9421}"/>
            </a:ext>
          </a:extLst>
        </cdr:cNvPr>
        <cdr:cNvSpPr/>
      </cdr:nvSpPr>
      <cdr:spPr>
        <a:xfrm xmlns:a="http://schemas.openxmlformats.org/drawingml/2006/main">
          <a:off x="3556080" y="481496"/>
          <a:ext cx="821871" cy="196731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0.69638</cdr:x>
      <cdr:y>0.18915</cdr:y>
    </cdr:from>
    <cdr:to>
      <cdr:x>0.83552</cdr:x>
      <cdr:y>0.26846</cdr:y>
    </cdr:to>
    <cdr:sp macro="" textlink="">
      <cdr:nvSpPr>
        <cdr:cNvPr id="10" name="TextBox 15">
          <a:extLst xmlns:a="http://schemas.openxmlformats.org/drawingml/2006/main">
            <a:ext uri="{FF2B5EF4-FFF2-40B4-BE49-F238E27FC236}">
              <a16:creationId xmlns:a16="http://schemas.microsoft.com/office/drawing/2014/main" id="{8D2B044F-6C1D-43A0-8D46-FC3A206913A4}"/>
            </a:ext>
          </a:extLst>
        </cdr:cNvPr>
        <cdr:cNvSpPr txBox="1"/>
      </cdr:nvSpPr>
      <cdr:spPr>
        <a:xfrm xmlns:a="http://schemas.openxmlformats.org/drawingml/2006/main">
          <a:off x="3860800" y="518886"/>
          <a:ext cx="771400" cy="217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00"/>
            <a:t>unmodulated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563219</xdr:colOff>
      <xdr:row>0</xdr:row>
      <xdr:rowOff>95250</xdr:rowOff>
    </xdr:from>
    <xdr:to>
      <xdr:col>4</xdr:col>
      <xdr:colOff>5408545</xdr:colOff>
      <xdr:row>17</xdr:row>
      <xdr:rowOff>182217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A55A70F8-0089-45E8-B599-20E5981017D1}"/>
            </a:ext>
          </a:extLst>
        </xdr:cNvPr>
        <xdr:cNvSpPr/>
      </xdr:nvSpPr>
      <xdr:spPr>
        <a:xfrm>
          <a:off x="563219" y="95250"/>
          <a:ext cx="9388751" cy="3325467"/>
        </a:xfrm>
        <a:prstGeom prst="roundRect">
          <a:avLst>
            <a:gd name="adj" fmla="val 5820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1697935</xdr:colOff>
      <xdr:row>6</xdr:row>
      <xdr:rowOff>157370</xdr:rowOff>
    </xdr:from>
    <xdr:to>
      <xdr:col>3</xdr:col>
      <xdr:colOff>66261</xdr:colOff>
      <xdr:row>15</xdr:row>
      <xdr:rowOff>49061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8F406246-7285-4B08-9DD9-A2660F13EB1E}"/>
            </a:ext>
          </a:extLst>
        </xdr:cNvPr>
        <xdr:cNvSpPr/>
      </xdr:nvSpPr>
      <xdr:spPr>
        <a:xfrm>
          <a:off x="2307535" y="1300370"/>
          <a:ext cx="1463951" cy="1606191"/>
        </a:xfrm>
        <a:prstGeom prst="roundRect">
          <a:avLst>
            <a:gd name="adj" fmla="val 7034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629477</xdr:colOff>
      <xdr:row>3</xdr:row>
      <xdr:rowOff>33130</xdr:rowOff>
    </xdr:from>
    <xdr:to>
      <xdr:col>4</xdr:col>
      <xdr:colOff>5335349</xdr:colOff>
      <xdr:row>17</xdr:row>
      <xdr:rowOff>109330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F769340-9200-4B5E-A783-246B0F3BE1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5938631</xdr:colOff>
      <xdr:row>2</xdr:row>
      <xdr:rowOff>33130</xdr:rowOff>
    </xdr:from>
    <xdr:to>
      <xdr:col>12</xdr:col>
      <xdr:colOff>207065</xdr:colOff>
      <xdr:row>58</xdr:row>
      <xdr:rowOff>140804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C6F1B9EF-5171-47F0-9BD8-B85A58E6A0A9}"/>
            </a:ext>
          </a:extLst>
        </xdr:cNvPr>
        <xdr:cNvSpPr/>
      </xdr:nvSpPr>
      <xdr:spPr>
        <a:xfrm>
          <a:off x="10482056" y="414130"/>
          <a:ext cx="2707584" cy="1077567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3</xdr:col>
      <xdr:colOff>35718</xdr:colOff>
      <xdr:row>0</xdr:row>
      <xdr:rowOff>125016</xdr:rowOff>
    </xdr:from>
    <xdr:ext cx="3029484" cy="34278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D3BFBEE-DE45-4D64-A12F-B2BC1313DB9E}"/>
            </a:ext>
          </a:extLst>
        </xdr:cNvPr>
        <xdr:cNvSpPr txBox="1"/>
      </xdr:nvSpPr>
      <xdr:spPr>
        <a:xfrm>
          <a:off x="3740943" y="125016"/>
          <a:ext cx="3029484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600"/>
            <a:t>Exponential rise and fall transition</a:t>
          </a:r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0.06595</cdr:x>
      <cdr:y>0.1679</cdr:y>
    </cdr:from>
    <cdr:to>
      <cdr:x>0.14991</cdr:x>
      <cdr:y>0.88869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7C38E4B6-8C53-4C71-885D-6489823645CE}"/>
            </a:ext>
          </a:extLst>
        </cdr:cNvPr>
        <cdr:cNvSpPr/>
      </cdr:nvSpPr>
      <cdr:spPr>
        <a:xfrm xmlns:a="http://schemas.openxmlformats.org/drawingml/2006/main">
          <a:off x="365648" y="460588"/>
          <a:ext cx="465457" cy="197725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0.15381</cdr:x>
      <cdr:y>0.17702</cdr:y>
    </cdr:from>
    <cdr:to>
      <cdr:x>0.15593</cdr:x>
      <cdr:y>0.85817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B3B9CDFF-9063-482E-A088-49518672757E}"/>
            </a:ext>
          </a:extLst>
        </cdr:cNvPr>
        <cdr:cNvCxnSpPr/>
      </cdr:nvCxnSpPr>
      <cdr:spPr>
        <a:xfrm xmlns:a="http://schemas.openxmlformats.org/drawingml/2006/main">
          <a:off x="852476" y="485601"/>
          <a:ext cx="11755" cy="186852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0.34569</cdr:x>
      <cdr:y>0.17826</cdr:y>
    </cdr:from>
    <cdr:to>
      <cdr:x>0.34924</cdr:x>
      <cdr:y>0.86313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F6EDC40-F3DD-4057-B962-52D7093B66FF}"/>
            </a:ext>
          </a:extLst>
        </cdr:cNvPr>
        <cdr:cNvCxnSpPr/>
      </cdr:nvCxnSpPr>
      <cdr:spPr>
        <a:xfrm xmlns:a="http://schemas.openxmlformats.org/drawingml/2006/main">
          <a:off x="1916514" y="489004"/>
          <a:ext cx="19713" cy="1878724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0.44266</cdr:x>
      <cdr:y>0.17911</cdr:y>
    </cdr:from>
    <cdr:to>
      <cdr:x>0.44378</cdr:x>
      <cdr:y>0.85812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07DBE8E9-D7CC-4684-B8A1-E7619EED1216}"/>
            </a:ext>
          </a:extLst>
        </cdr:cNvPr>
        <cdr:cNvCxnSpPr/>
      </cdr:nvCxnSpPr>
      <cdr:spPr>
        <a:xfrm xmlns:a="http://schemas.openxmlformats.org/drawingml/2006/main" flipH="1">
          <a:off x="2454141" y="491322"/>
          <a:ext cx="6191" cy="1862681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0.63761</cdr:x>
      <cdr:y>0.1761</cdr:y>
    </cdr:from>
    <cdr:to>
      <cdr:x>0.63946</cdr:x>
      <cdr:y>0.86292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3D3635F9-3EDC-44FD-BA3A-C8FF86544760}"/>
            </a:ext>
          </a:extLst>
        </cdr:cNvPr>
        <cdr:cNvCxnSpPr/>
      </cdr:nvCxnSpPr>
      <cdr:spPr>
        <a:xfrm xmlns:a="http://schemas.openxmlformats.org/drawingml/2006/main">
          <a:off x="3534973" y="483077"/>
          <a:ext cx="10221" cy="1884093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0.3508</cdr:x>
      <cdr:y>0.17078</cdr:y>
    </cdr:from>
    <cdr:to>
      <cdr:x>0.44239</cdr:x>
      <cdr:y>0.89156</cdr:y>
    </cdr:to>
    <cdr:sp macro="" textlink="">
      <cdr:nvSpPr>
        <cdr:cNvPr id="7" name="Rectangle 6">
          <a:extLst xmlns:a="http://schemas.openxmlformats.org/drawingml/2006/main">
            <a:ext uri="{FF2B5EF4-FFF2-40B4-BE49-F238E27FC236}">
              <a16:creationId xmlns:a16="http://schemas.microsoft.com/office/drawing/2014/main" id="{058B7A75-C16B-493F-AF5C-E97EAD83B812}"/>
            </a:ext>
          </a:extLst>
        </cdr:cNvPr>
        <cdr:cNvSpPr/>
      </cdr:nvSpPr>
      <cdr:spPr>
        <a:xfrm xmlns:a="http://schemas.openxmlformats.org/drawingml/2006/main">
          <a:off x="1944876" y="468472"/>
          <a:ext cx="507788" cy="197725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0.64142</cdr:x>
      <cdr:y>0.17552</cdr:y>
    </cdr:from>
    <cdr:to>
      <cdr:x>0.78966</cdr:x>
      <cdr:y>0.89268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30B78B0B-6F7E-4A21-9EA6-1A7356BD9421}"/>
            </a:ext>
          </a:extLst>
        </cdr:cNvPr>
        <cdr:cNvSpPr/>
      </cdr:nvSpPr>
      <cdr:spPr>
        <a:xfrm xmlns:a="http://schemas.openxmlformats.org/drawingml/2006/main">
          <a:off x="3556080" y="481496"/>
          <a:ext cx="821871" cy="196731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0.69638</cdr:x>
      <cdr:y>0.18915</cdr:y>
    </cdr:from>
    <cdr:to>
      <cdr:x>0.83552</cdr:x>
      <cdr:y>0.26846</cdr:y>
    </cdr:to>
    <cdr:sp macro="" textlink="">
      <cdr:nvSpPr>
        <cdr:cNvPr id="10" name="TextBox 15">
          <a:extLst xmlns:a="http://schemas.openxmlformats.org/drawingml/2006/main">
            <a:ext uri="{FF2B5EF4-FFF2-40B4-BE49-F238E27FC236}">
              <a16:creationId xmlns:a16="http://schemas.microsoft.com/office/drawing/2014/main" id="{8D2B044F-6C1D-43A0-8D46-FC3A206913A4}"/>
            </a:ext>
          </a:extLst>
        </cdr:cNvPr>
        <cdr:cNvSpPr txBox="1"/>
      </cdr:nvSpPr>
      <cdr:spPr>
        <a:xfrm xmlns:a="http://schemas.openxmlformats.org/drawingml/2006/main">
          <a:off x="3860800" y="518886"/>
          <a:ext cx="771400" cy="217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00"/>
            <a:t>unmodulated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A20E6-30F1-4823-BF06-6483EA525684}">
  <sheetPr codeName="Sheet6"/>
  <dimension ref="B4:L58"/>
  <sheetViews>
    <sheetView showGridLines="0" tabSelected="1" zoomScale="160" zoomScaleNormal="160" workbookViewId="0">
      <selection activeCell="C15" sqref="C15"/>
    </sheetView>
  </sheetViews>
  <sheetFormatPr defaultRowHeight="15" x14ac:dyDescent="0.25"/>
  <cols>
    <col min="1" max="1" width="9.140625" style="7"/>
    <col min="2" max="2" width="33.85546875" style="2" customWidth="1"/>
    <col min="3" max="3" width="12.5703125" style="3" customWidth="1"/>
    <col min="4" max="4" width="12.5703125" style="14" customWidth="1"/>
    <col min="5" max="5" width="90.140625" style="4" customWidth="1"/>
    <col min="6" max="8" width="6" style="5" hidden="1" customWidth="1"/>
    <col min="9" max="9" width="12.140625" style="3" customWidth="1"/>
    <col min="10" max="10" width="6" style="6" hidden="1" customWidth="1"/>
    <col min="11" max="12" width="12.140625" style="3" customWidth="1"/>
    <col min="13" max="13" width="6" style="7" customWidth="1"/>
    <col min="14" max="16384" width="9.140625" style="7"/>
  </cols>
  <sheetData>
    <row r="4" spans="2:12" x14ac:dyDescent="0.25">
      <c r="C4" s="3" t="s">
        <v>14</v>
      </c>
      <c r="D4" s="15"/>
      <c r="F4" s="5" t="s">
        <v>23</v>
      </c>
      <c r="G4" s="5" t="s">
        <v>22</v>
      </c>
      <c r="H4" s="5" t="s">
        <v>1</v>
      </c>
      <c r="I4" s="3" t="s">
        <v>0</v>
      </c>
      <c r="J4" s="6" t="s">
        <v>2</v>
      </c>
      <c r="K4" s="3" t="s">
        <v>24</v>
      </c>
      <c r="L4" s="3" t="s">
        <v>25</v>
      </c>
    </row>
    <row r="5" spans="2:12" x14ac:dyDescent="0.25">
      <c r="B5" s="8" t="s">
        <v>15</v>
      </c>
      <c r="C5" s="1" t="s">
        <v>3</v>
      </c>
      <c r="D5" s="16" t="s">
        <v>5</v>
      </c>
      <c r="H5" s="5">
        <f>C6/10</f>
        <v>4.2</v>
      </c>
      <c r="I5" s="3">
        <f>HEX2DEC(C5)</f>
        <v>207</v>
      </c>
      <c r="J5" s="6">
        <f>255-I5</f>
        <v>48</v>
      </c>
    </row>
    <row r="6" spans="2:12" x14ac:dyDescent="0.25">
      <c r="B6" s="8" t="s">
        <v>26</v>
      </c>
      <c r="C6" s="1">
        <v>42</v>
      </c>
      <c r="D6" s="16" t="s">
        <v>4</v>
      </c>
      <c r="H6" s="5">
        <f>H5</f>
        <v>4.2</v>
      </c>
      <c r="I6" s="9">
        <f>I5</f>
        <v>207</v>
      </c>
      <c r="J6" s="10">
        <f>J5</f>
        <v>48</v>
      </c>
      <c r="K6" s="9">
        <v>0</v>
      </c>
      <c r="L6" s="9">
        <v>255</v>
      </c>
    </row>
    <row r="7" spans="2:12" x14ac:dyDescent="0.25">
      <c r="H7" s="5">
        <f t="shared" ref="H7:H58" si="0">H6</f>
        <v>4.2</v>
      </c>
      <c r="I7" s="9">
        <f t="shared" ref="I7:I58" si="1">I6</f>
        <v>207</v>
      </c>
      <c r="J7" s="10">
        <f t="shared" ref="J7:J58" si="2">J6</f>
        <v>48</v>
      </c>
      <c r="K7" s="9">
        <v>1</v>
      </c>
      <c r="L7" s="9">
        <f>L6</f>
        <v>255</v>
      </c>
    </row>
    <row r="8" spans="2:12" x14ac:dyDescent="0.25">
      <c r="B8" s="2" t="s">
        <v>6</v>
      </c>
      <c r="C8" s="11" t="str">
        <f>_xlfn.CONCAT(F41,F40,F39,F38)</f>
        <v>EDE8E2DA</v>
      </c>
      <c r="D8" s="15"/>
      <c r="H8" s="5">
        <f t="shared" si="0"/>
        <v>4.2</v>
      </c>
      <c r="I8" s="9">
        <f t="shared" si="1"/>
        <v>207</v>
      </c>
      <c r="J8" s="10">
        <f t="shared" si="2"/>
        <v>48</v>
      </c>
      <c r="K8" s="9">
        <v>2</v>
      </c>
      <c r="L8" s="9">
        <f t="shared" ref="L8:L13" si="3">L7</f>
        <v>255</v>
      </c>
    </row>
    <row r="9" spans="2:12" x14ac:dyDescent="0.25">
      <c r="B9" s="2" t="s">
        <v>7</v>
      </c>
      <c r="C9" s="11" t="str">
        <f>_xlfn.CONCAT(F45,F44,F43,F42)</f>
        <v>F8F6F4F1</v>
      </c>
      <c r="D9" s="15"/>
      <c r="H9" s="5">
        <f t="shared" si="0"/>
        <v>4.2</v>
      </c>
      <c r="I9" s="9">
        <f t="shared" si="1"/>
        <v>207</v>
      </c>
      <c r="J9" s="10">
        <f t="shared" si="2"/>
        <v>48</v>
      </c>
      <c r="K9" s="9">
        <v>3</v>
      </c>
      <c r="L9" s="9">
        <f t="shared" si="3"/>
        <v>255</v>
      </c>
    </row>
    <row r="10" spans="2:12" x14ac:dyDescent="0.25">
      <c r="B10" s="2" t="s">
        <v>8</v>
      </c>
      <c r="C10" s="11" t="str">
        <f>_xlfn.CONCAT(F49,F48,F47,F46)</f>
        <v>FDFCFBFA</v>
      </c>
      <c r="D10" s="15"/>
      <c r="H10" s="5">
        <f t="shared" si="0"/>
        <v>4.2</v>
      </c>
      <c r="I10" s="9">
        <f t="shared" si="1"/>
        <v>207</v>
      </c>
      <c r="J10" s="10">
        <f t="shared" si="2"/>
        <v>48</v>
      </c>
      <c r="K10" s="9">
        <v>4</v>
      </c>
      <c r="L10" s="9">
        <f t="shared" si="3"/>
        <v>255</v>
      </c>
    </row>
    <row r="11" spans="2:12" x14ac:dyDescent="0.25">
      <c r="B11" s="2" t="s">
        <v>9</v>
      </c>
      <c r="C11" s="11" t="str">
        <f>_xlfn.CONCAT(F53,F52,F51,F50)</f>
        <v>FEFEFEFD</v>
      </c>
      <c r="D11" s="15"/>
      <c r="H11" s="5">
        <f t="shared" si="0"/>
        <v>4.2</v>
      </c>
      <c r="I11" s="9">
        <f t="shared" si="1"/>
        <v>207</v>
      </c>
      <c r="J11" s="10">
        <f t="shared" si="2"/>
        <v>48</v>
      </c>
      <c r="K11" s="9">
        <v>5</v>
      </c>
      <c r="L11" s="9">
        <f t="shared" si="3"/>
        <v>255</v>
      </c>
    </row>
    <row r="12" spans="2:12" x14ac:dyDescent="0.25">
      <c r="B12" s="2" t="s">
        <v>10</v>
      </c>
      <c r="C12" s="11" t="str">
        <f>_xlfn.CONCAT(F17,F16,F15,F14)</f>
        <v>E1E6ECF4</v>
      </c>
      <c r="D12" s="15"/>
      <c r="H12" s="5">
        <f t="shared" si="0"/>
        <v>4.2</v>
      </c>
      <c r="I12" s="9">
        <f t="shared" si="1"/>
        <v>207</v>
      </c>
      <c r="J12" s="10">
        <f t="shared" si="2"/>
        <v>48</v>
      </c>
      <c r="K12" s="9">
        <v>6</v>
      </c>
      <c r="L12" s="9">
        <f t="shared" si="3"/>
        <v>255</v>
      </c>
    </row>
    <row r="13" spans="2:12" x14ac:dyDescent="0.25">
      <c r="B13" s="2" t="s">
        <v>11</v>
      </c>
      <c r="C13" s="11" t="str">
        <f>_xlfn.CONCAT(F21,F20,F19,F18)</f>
        <v>D6D8DADD</v>
      </c>
      <c r="D13" s="15"/>
      <c r="F13" s="5" t="str">
        <f>DEC2HEX(G13)</f>
        <v>FF</v>
      </c>
      <c r="G13" s="12">
        <f t="shared" ref="G13:G30" si="4">255-(INT((((EXP((17)/H13))-EXP((16-K13+8)/H13))/(EXP((17)/H13))*J13)+0.99))</f>
        <v>255</v>
      </c>
      <c r="H13" s="5">
        <f t="shared" si="0"/>
        <v>4.2</v>
      </c>
      <c r="I13" s="9">
        <f t="shared" si="1"/>
        <v>207</v>
      </c>
      <c r="J13" s="10">
        <f t="shared" si="2"/>
        <v>48</v>
      </c>
      <c r="K13" s="9">
        <v>7</v>
      </c>
      <c r="L13" s="9">
        <f t="shared" si="3"/>
        <v>255</v>
      </c>
    </row>
    <row r="14" spans="2:12" x14ac:dyDescent="0.25">
      <c r="B14" s="2" t="s">
        <v>12</v>
      </c>
      <c r="C14" s="11" t="str">
        <f>_xlfn.CONCAT(F25,F24,F23,F22)</f>
        <v>D1D2D3D4</v>
      </c>
      <c r="D14" s="15"/>
      <c r="F14" s="5" t="str">
        <f t="shared" ref="F14:F54" si="5">DEC2HEX(G14)</f>
        <v>F4</v>
      </c>
      <c r="G14" s="5">
        <f t="shared" si="4"/>
        <v>244</v>
      </c>
      <c r="H14" s="5">
        <f t="shared" si="0"/>
        <v>4.2</v>
      </c>
      <c r="I14" s="9">
        <f t="shared" si="1"/>
        <v>207</v>
      </c>
      <c r="J14" s="10">
        <f t="shared" si="2"/>
        <v>48</v>
      </c>
      <c r="K14" s="9">
        <v>8</v>
      </c>
      <c r="L14" s="9">
        <f>HEX2DEC(MID(C12,7,2))</f>
        <v>244</v>
      </c>
    </row>
    <row r="15" spans="2:12" x14ac:dyDescent="0.25">
      <c r="B15" s="2" t="s">
        <v>13</v>
      </c>
      <c r="C15" s="11" t="str">
        <f>_xlfn.CONCAT(F29,F28,F27,F26)</f>
        <v>D0D0D0D1</v>
      </c>
      <c r="D15" s="15"/>
      <c r="F15" s="5" t="str">
        <f t="shared" si="5"/>
        <v>EC</v>
      </c>
      <c r="G15" s="5">
        <f t="shared" si="4"/>
        <v>236</v>
      </c>
      <c r="H15" s="5">
        <f t="shared" si="0"/>
        <v>4.2</v>
      </c>
      <c r="I15" s="9">
        <f t="shared" si="1"/>
        <v>207</v>
      </c>
      <c r="J15" s="10">
        <f t="shared" si="2"/>
        <v>48</v>
      </c>
      <c r="K15" s="9">
        <v>9</v>
      </c>
      <c r="L15" s="9">
        <f>HEX2DEC(MID(C12,5,2))</f>
        <v>236</v>
      </c>
    </row>
    <row r="16" spans="2:12" x14ac:dyDescent="0.25">
      <c r="F16" s="5" t="str">
        <f t="shared" si="5"/>
        <v>E6</v>
      </c>
      <c r="G16" s="5">
        <f t="shared" si="4"/>
        <v>230</v>
      </c>
      <c r="H16" s="5">
        <f t="shared" si="0"/>
        <v>4.2</v>
      </c>
      <c r="I16" s="9">
        <f t="shared" si="1"/>
        <v>207</v>
      </c>
      <c r="J16" s="10">
        <f t="shared" si="2"/>
        <v>48</v>
      </c>
      <c r="K16" s="9">
        <v>10</v>
      </c>
      <c r="L16" s="9">
        <f>HEX2DEC(MID(C12,3,2))</f>
        <v>230</v>
      </c>
    </row>
    <row r="17" spans="6:12" x14ac:dyDescent="0.25">
      <c r="F17" s="5" t="str">
        <f t="shared" si="5"/>
        <v>E1</v>
      </c>
      <c r="G17" s="5">
        <f t="shared" si="4"/>
        <v>225</v>
      </c>
      <c r="H17" s="5">
        <f t="shared" si="0"/>
        <v>4.2</v>
      </c>
      <c r="I17" s="9">
        <f t="shared" si="1"/>
        <v>207</v>
      </c>
      <c r="J17" s="10">
        <f t="shared" si="2"/>
        <v>48</v>
      </c>
      <c r="K17" s="9">
        <v>11</v>
      </c>
      <c r="L17" s="9">
        <f>HEX2DEC(MID(C12,1,2))</f>
        <v>225</v>
      </c>
    </row>
    <row r="18" spans="6:12" x14ac:dyDescent="0.25">
      <c r="F18" s="5" t="str">
        <f t="shared" si="5"/>
        <v>DD</v>
      </c>
      <c r="G18" s="5">
        <f t="shared" si="4"/>
        <v>221</v>
      </c>
      <c r="H18" s="5">
        <f t="shared" si="0"/>
        <v>4.2</v>
      </c>
      <c r="I18" s="9">
        <f t="shared" si="1"/>
        <v>207</v>
      </c>
      <c r="J18" s="10">
        <f t="shared" si="2"/>
        <v>48</v>
      </c>
      <c r="K18" s="9">
        <v>12</v>
      </c>
      <c r="L18" s="9">
        <f>HEX2DEC(MID(C13,7,2))</f>
        <v>221</v>
      </c>
    </row>
    <row r="19" spans="6:12" x14ac:dyDescent="0.25">
      <c r="F19" s="5" t="str">
        <f t="shared" si="5"/>
        <v>DA</v>
      </c>
      <c r="G19" s="5">
        <f t="shared" si="4"/>
        <v>218</v>
      </c>
      <c r="H19" s="5">
        <f t="shared" si="0"/>
        <v>4.2</v>
      </c>
      <c r="I19" s="9">
        <f t="shared" si="1"/>
        <v>207</v>
      </c>
      <c r="J19" s="10">
        <f t="shared" si="2"/>
        <v>48</v>
      </c>
      <c r="K19" s="9">
        <v>13</v>
      </c>
      <c r="L19" s="9">
        <f>HEX2DEC(MID(C13,5,2))</f>
        <v>218</v>
      </c>
    </row>
    <row r="20" spans="6:12" x14ac:dyDescent="0.25">
      <c r="F20" s="5" t="str">
        <f t="shared" si="5"/>
        <v>D8</v>
      </c>
      <c r="G20" s="5">
        <f t="shared" si="4"/>
        <v>216</v>
      </c>
      <c r="H20" s="5">
        <f t="shared" si="0"/>
        <v>4.2</v>
      </c>
      <c r="I20" s="9">
        <f t="shared" si="1"/>
        <v>207</v>
      </c>
      <c r="J20" s="10">
        <f t="shared" si="2"/>
        <v>48</v>
      </c>
      <c r="K20" s="9">
        <v>14</v>
      </c>
      <c r="L20" s="9">
        <f>HEX2DEC(MID(C13,3,2))</f>
        <v>216</v>
      </c>
    </row>
    <row r="21" spans="6:12" x14ac:dyDescent="0.25">
      <c r="F21" s="5" t="str">
        <f t="shared" si="5"/>
        <v>D6</v>
      </c>
      <c r="G21" s="5">
        <f t="shared" si="4"/>
        <v>214</v>
      </c>
      <c r="H21" s="5">
        <f t="shared" si="0"/>
        <v>4.2</v>
      </c>
      <c r="I21" s="9">
        <f t="shared" si="1"/>
        <v>207</v>
      </c>
      <c r="J21" s="10">
        <f t="shared" si="2"/>
        <v>48</v>
      </c>
      <c r="K21" s="9">
        <v>15</v>
      </c>
      <c r="L21" s="9">
        <f>HEX2DEC(MID(C13,1,2))</f>
        <v>214</v>
      </c>
    </row>
    <row r="22" spans="6:12" x14ac:dyDescent="0.25">
      <c r="F22" s="5" t="str">
        <f t="shared" si="5"/>
        <v>D4</v>
      </c>
      <c r="G22" s="5">
        <f t="shared" si="4"/>
        <v>212</v>
      </c>
      <c r="H22" s="5">
        <f t="shared" si="0"/>
        <v>4.2</v>
      </c>
      <c r="I22" s="9">
        <f t="shared" si="1"/>
        <v>207</v>
      </c>
      <c r="J22" s="10">
        <f t="shared" si="2"/>
        <v>48</v>
      </c>
      <c r="K22" s="9">
        <v>16</v>
      </c>
      <c r="L22" s="9">
        <f>HEX2DEC(MID(C14,7,2))</f>
        <v>212</v>
      </c>
    </row>
    <row r="23" spans="6:12" x14ac:dyDescent="0.25">
      <c r="F23" s="5" t="str">
        <f t="shared" si="5"/>
        <v>D3</v>
      </c>
      <c r="G23" s="5">
        <f t="shared" si="4"/>
        <v>211</v>
      </c>
      <c r="H23" s="5">
        <f t="shared" si="0"/>
        <v>4.2</v>
      </c>
      <c r="I23" s="9">
        <f t="shared" si="1"/>
        <v>207</v>
      </c>
      <c r="J23" s="10">
        <f t="shared" si="2"/>
        <v>48</v>
      </c>
      <c r="K23" s="9">
        <v>17</v>
      </c>
      <c r="L23" s="9">
        <f>HEX2DEC(MID(C14,5,2))</f>
        <v>211</v>
      </c>
    </row>
    <row r="24" spans="6:12" x14ac:dyDescent="0.25">
      <c r="F24" s="5" t="str">
        <f t="shared" si="5"/>
        <v>D2</v>
      </c>
      <c r="G24" s="5">
        <f t="shared" si="4"/>
        <v>210</v>
      </c>
      <c r="H24" s="5">
        <f t="shared" si="0"/>
        <v>4.2</v>
      </c>
      <c r="I24" s="9">
        <f t="shared" si="1"/>
        <v>207</v>
      </c>
      <c r="J24" s="10">
        <f t="shared" si="2"/>
        <v>48</v>
      </c>
      <c r="K24" s="9">
        <v>18</v>
      </c>
      <c r="L24" s="9">
        <f>HEX2DEC(MID(C14,3,2))</f>
        <v>210</v>
      </c>
    </row>
    <row r="25" spans="6:12" x14ac:dyDescent="0.25">
      <c r="F25" s="5" t="str">
        <f t="shared" si="5"/>
        <v>D1</v>
      </c>
      <c r="G25" s="5">
        <f t="shared" si="4"/>
        <v>209</v>
      </c>
      <c r="H25" s="5">
        <f t="shared" si="0"/>
        <v>4.2</v>
      </c>
      <c r="I25" s="9">
        <f t="shared" si="1"/>
        <v>207</v>
      </c>
      <c r="J25" s="10">
        <f t="shared" si="2"/>
        <v>48</v>
      </c>
      <c r="K25" s="9">
        <v>19</v>
      </c>
      <c r="L25" s="9">
        <f>HEX2DEC(MID(C14,1,2))</f>
        <v>209</v>
      </c>
    </row>
    <row r="26" spans="6:12" x14ac:dyDescent="0.25">
      <c r="F26" s="5" t="str">
        <f t="shared" si="5"/>
        <v>D1</v>
      </c>
      <c r="G26" s="5">
        <f t="shared" si="4"/>
        <v>209</v>
      </c>
      <c r="H26" s="5">
        <f t="shared" si="0"/>
        <v>4.2</v>
      </c>
      <c r="I26" s="9">
        <f t="shared" si="1"/>
        <v>207</v>
      </c>
      <c r="J26" s="10">
        <f t="shared" si="2"/>
        <v>48</v>
      </c>
      <c r="K26" s="9">
        <v>20</v>
      </c>
      <c r="L26" s="9">
        <f>HEX2DEC(MID(C15,7,2))</f>
        <v>209</v>
      </c>
    </row>
    <row r="27" spans="6:12" x14ac:dyDescent="0.25">
      <c r="F27" s="5" t="str">
        <f t="shared" si="5"/>
        <v>D0</v>
      </c>
      <c r="G27" s="5">
        <f t="shared" si="4"/>
        <v>208</v>
      </c>
      <c r="H27" s="5">
        <f t="shared" si="0"/>
        <v>4.2</v>
      </c>
      <c r="I27" s="9">
        <f t="shared" si="1"/>
        <v>207</v>
      </c>
      <c r="J27" s="10">
        <f t="shared" si="2"/>
        <v>48</v>
      </c>
      <c r="K27" s="9">
        <v>21</v>
      </c>
      <c r="L27" s="9">
        <f>HEX2DEC(MID(C15,5,2))</f>
        <v>208</v>
      </c>
    </row>
    <row r="28" spans="6:12" x14ac:dyDescent="0.25">
      <c r="F28" s="5" t="str">
        <f t="shared" si="5"/>
        <v>D0</v>
      </c>
      <c r="G28" s="5">
        <f t="shared" si="4"/>
        <v>208</v>
      </c>
      <c r="H28" s="5">
        <f t="shared" si="0"/>
        <v>4.2</v>
      </c>
      <c r="I28" s="9">
        <f t="shared" si="1"/>
        <v>207</v>
      </c>
      <c r="J28" s="10">
        <f t="shared" si="2"/>
        <v>48</v>
      </c>
      <c r="K28" s="9">
        <v>22</v>
      </c>
      <c r="L28" s="9">
        <f>HEX2DEC(MID(C15,3,2))</f>
        <v>208</v>
      </c>
    </row>
    <row r="29" spans="6:12" x14ac:dyDescent="0.25">
      <c r="F29" s="5" t="str">
        <f t="shared" si="5"/>
        <v>D0</v>
      </c>
      <c r="G29" s="5">
        <f t="shared" si="4"/>
        <v>208</v>
      </c>
      <c r="H29" s="5">
        <f t="shared" si="0"/>
        <v>4.2</v>
      </c>
      <c r="I29" s="9">
        <f t="shared" si="1"/>
        <v>207</v>
      </c>
      <c r="J29" s="10">
        <f t="shared" si="2"/>
        <v>48</v>
      </c>
      <c r="K29" s="9">
        <v>23</v>
      </c>
      <c r="L29" s="9">
        <f>HEX2DEC(MID(C15,1,2))</f>
        <v>208</v>
      </c>
    </row>
    <row r="30" spans="6:12" x14ac:dyDescent="0.25">
      <c r="F30" s="5" t="str">
        <f t="shared" si="5"/>
        <v>CF</v>
      </c>
      <c r="G30" s="12">
        <f t="shared" si="4"/>
        <v>207</v>
      </c>
      <c r="H30" s="5">
        <f t="shared" si="0"/>
        <v>4.2</v>
      </c>
      <c r="I30" s="9">
        <f t="shared" si="1"/>
        <v>207</v>
      </c>
      <c r="J30" s="10">
        <f t="shared" si="2"/>
        <v>48</v>
      </c>
      <c r="K30" s="9">
        <v>24</v>
      </c>
      <c r="L30" s="9">
        <f>I5</f>
        <v>207</v>
      </c>
    </row>
    <row r="31" spans="6:12" x14ac:dyDescent="0.25">
      <c r="H31" s="5">
        <f t="shared" si="0"/>
        <v>4.2</v>
      </c>
      <c r="I31" s="9">
        <f t="shared" si="1"/>
        <v>207</v>
      </c>
      <c r="J31" s="10">
        <f t="shared" si="2"/>
        <v>48</v>
      </c>
      <c r="K31" s="9">
        <v>25</v>
      </c>
      <c r="L31" s="9">
        <f>L30</f>
        <v>207</v>
      </c>
    </row>
    <row r="32" spans="6:12" x14ac:dyDescent="0.25">
      <c r="H32" s="5">
        <f t="shared" si="0"/>
        <v>4.2</v>
      </c>
      <c r="I32" s="9">
        <f t="shared" si="1"/>
        <v>207</v>
      </c>
      <c r="J32" s="10">
        <f t="shared" si="2"/>
        <v>48</v>
      </c>
      <c r="K32" s="9">
        <v>26</v>
      </c>
      <c r="L32" s="9">
        <f t="shared" ref="L32:L37" si="6">L31</f>
        <v>207</v>
      </c>
    </row>
    <row r="33" spans="6:12" x14ac:dyDescent="0.25">
      <c r="H33" s="5">
        <f t="shared" si="0"/>
        <v>4.2</v>
      </c>
      <c r="I33" s="9">
        <f t="shared" si="1"/>
        <v>207</v>
      </c>
      <c r="J33" s="10">
        <f t="shared" si="2"/>
        <v>48</v>
      </c>
      <c r="K33" s="9">
        <v>27</v>
      </c>
      <c r="L33" s="9"/>
    </row>
    <row r="34" spans="6:12" x14ac:dyDescent="0.25">
      <c r="H34" s="5">
        <f t="shared" si="0"/>
        <v>4.2</v>
      </c>
      <c r="I34" s="9">
        <f t="shared" si="1"/>
        <v>207</v>
      </c>
      <c r="J34" s="10">
        <f t="shared" si="2"/>
        <v>48</v>
      </c>
      <c r="K34" s="9">
        <v>28</v>
      </c>
      <c r="L34" s="9"/>
    </row>
    <row r="35" spans="6:12" x14ac:dyDescent="0.25">
      <c r="H35" s="5">
        <f t="shared" si="0"/>
        <v>4.2</v>
      </c>
      <c r="I35" s="9">
        <f t="shared" si="1"/>
        <v>207</v>
      </c>
      <c r="J35" s="10">
        <f t="shared" si="2"/>
        <v>48</v>
      </c>
      <c r="K35" s="9">
        <v>29</v>
      </c>
      <c r="L35" s="9">
        <f>L32</f>
        <v>207</v>
      </c>
    </row>
    <row r="36" spans="6:12" x14ac:dyDescent="0.25">
      <c r="H36" s="5">
        <f t="shared" si="0"/>
        <v>4.2</v>
      </c>
      <c r="I36" s="9">
        <f t="shared" si="1"/>
        <v>207</v>
      </c>
      <c r="J36" s="10">
        <f t="shared" si="2"/>
        <v>48</v>
      </c>
      <c r="K36" s="9">
        <v>30</v>
      </c>
      <c r="L36" s="9">
        <f t="shared" si="6"/>
        <v>207</v>
      </c>
    </row>
    <row r="37" spans="6:12" x14ac:dyDescent="0.25">
      <c r="F37" s="5" t="str">
        <f t="shared" si="5"/>
        <v>CF</v>
      </c>
      <c r="G37" s="12">
        <f>I37+(INT((((EXP((17)/H37))-EXP((16-K37+32)/H37))/(EXP((17)/H37))*J37)+0.99))</f>
        <v>207</v>
      </c>
      <c r="H37" s="5">
        <f t="shared" si="0"/>
        <v>4.2</v>
      </c>
      <c r="I37" s="9">
        <f t="shared" si="1"/>
        <v>207</v>
      </c>
      <c r="J37" s="10">
        <f t="shared" si="2"/>
        <v>48</v>
      </c>
      <c r="K37" s="9">
        <v>31</v>
      </c>
      <c r="L37" s="9">
        <f t="shared" si="6"/>
        <v>207</v>
      </c>
    </row>
    <row r="38" spans="6:12" x14ac:dyDescent="0.25">
      <c r="F38" s="5" t="str">
        <f t="shared" si="5"/>
        <v>DA</v>
      </c>
      <c r="G38" s="5">
        <f>I38+(INT((((EXP((17)/H38))-EXP((16-K38+32)/H38))/(EXP((17)/H38))*J38)+0.99))</f>
        <v>218</v>
      </c>
      <c r="H38" s="5">
        <f t="shared" si="0"/>
        <v>4.2</v>
      </c>
      <c r="I38" s="9">
        <f t="shared" si="1"/>
        <v>207</v>
      </c>
      <c r="J38" s="10">
        <f t="shared" si="2"/>
        <v>48</v>
      </c>
      <c r="K38" s="9">
        <v>32</v>
      </c>
      <c r="L38" s="9">
        <f>HEX2DEC(MID(C8,7,2))</f>
        <v>218</v>
      </c>
    </row>
    <row r="39" spans="6:12" x14ac:dyDescent="0.25">
      <c r="F39" s="5" t="str">
        <f t="shared" si="5"/>
        <v>E2</v>
      </c>
      <c r="G39" s="5">
        <f t="shared" ref="G39:G54" si="7">I39+(INT((((EXP((17)/H39))-EXP((16-K39+32)/H39))/(EXP((17)/H39))*J39)+0.99))</f>
        <v>226</v>
      </c>
      <c r="H39" s="5">
        <f t="shared" si="0"/>
        <v>4.2</v>
      </c>
      <c r="I39" s="9">
        <f t="shared" si="1"/>
        <v>207</v>
      </c>
      <c r="J39" s="10">
        <f t="shared" si="2"/>
        <v>48</v>
      </c>
      <c r="K39" s="9">
        <v>33</v>
      </c>
      <c r="L39" s="9">
        <f>HEX2DEC(MID(C8,5,2))</f>
        <v>226</v>
      </c>
    </row>
    <row r="40" spans="6:12" x14ac:dyDescent="0.25">
      <c r="F40" s="5" t="str">
        <f t="shared" si="5"/>
        <v>E8</v>
      </c>
      <c r="G40" s="5">
        <f t="shared" si="7"/>
        <v>232</v>
      </c>
      <c r="H40" s="5">
        <f t="shared" si="0"/>
        <v>4.2</v>
      </c>
      <c r="I40" s="9">
        <f t="shared" si="1"/>
        <v>207</v>
      </c>
      <c r="J40" s="10">
        <f t="shared" si="2"/>
        <v>48</v>
      </c>
      <c r="K40" s="9">
        <v>34</v>
      </c>
      <c r="L40" s="9">
        <f>HEX2DEC(MID(C8,3,2))</f>
        <v>232</v>
      </c>
    </row>
    <row r="41" spans="6:12" x14ac:dyDescent="0.25">
      <c r="F41" s="5" t="str">
        <f t="shared" si="5"/>
        <v>ED</v>
      </c>
      <c r="G41" s="5">
        <f t="shared" si="7"/>
        <v>237</v>
      </c>
      <c r="H41" s="5">
        <f t="shared" si="0"/>
        <v>4.2</v>
      </c>
      <c r="I41" s="9">
        <f t="shared" si="1"/>
        <v>207</v>
      </c>
      <c r="J41" s="10">
        <f t="shared" si="2"/>
        <v>48</v>
      </c>
      <c r="K41" s="9">
        <v>35</v>
      </c>
      <c r="L41" s="9">
        <f>HEX2DEC(MID(C8,1,2))</f>
        <v>237</v>
      </c>
    </row>
    <row r="42" spans="6:12" x14ac:dyDescent="0.25">
      <c r="F42" s="5" t="str">
        <f t="shared" si="5"/>
        <v>F1</v>
      </c>
      <c r="G42" s="5">
        <f t="shared" si="7"/>
        <v>241</v>
      </c>
      <c r="H42" s="5">
        <f t="shared" si="0"/>
        <v>4.2</v>
      </c>
      <c r="I42" s="9">
        <f t="shared" si="1"/>
        <v>207</v>
      </c>
      <c r="J42" s="10">
        <f t="shared" si="2"/>
        <v>48</v>
      </c>
      <c r="K42" s="9">
        <v>36</v>
      </c>
      <c r="L42" s="9">
        <f>HEX2DEC(MID(C9,7,2))</f>
        <v>241</v>
      </c>
    </row>
    <row r="43" spans="6:12" x14ac:dyDescent="0.25">
      <c r="F43" s="5" t="str">
        <f t="shared" si="5"/>
        <v>F4</v>
      </c>
      <c r="G43" s="5">
        <f t="shared" si="7"/>
        <v>244</v>
      </c>
      <c r="H43" s="5">
        <f t="shared" si="0"/>
        <v>4.2</v>
      </c>
      <c r="I43" s="9">
        <f t="shared" si="1"/>
        <v>207</v>
      </c>
      <c r="J43" s="10">
        <f t="shared" si="2"/>
        <v>48</v>
      </c>
      <c r="K43" s="9">
        <v>37</v>
      </c>
      <c r="L43" s="9">
        <f>HEX2DEC(MID(C9,5,2))</f>
        <v>244</v>
      </c>
    </row>
    <row r="44" spans="6:12" x14ac:dyDescent="0.25">
      <c r="F44" s="5" t="str">
        <f t="shared" si="5"/>
        <v>F6</v>
      </c>
      <c r="G44" s="5">
        <f t="shared" si="7"/>
        <v>246</v>
      </c>
      <c r="H44" s="5">
        <f t="shared" si="0"/>
        <v>4.2</v>
      </c>
      <c r="I44" s="9">
        <f t="shared" si="1"/>
        <v>207</v>
      </c>
      <c r="J44" s="10">
        <f t="shared" si="2"/>
        <v>48</v>
      </c>
      <c r="K44" s="9">
        <v>38</v>
      </c>
      <c r="L44" s="9">
        <f>HEX2DEC(MID(C9,3,2))</f>
        <v>246</v>
      </c>
    </row>
    <row r="45" spans="6:12" x14ac:dyDescent="0.25">
      <c r="F45" s="5" t="str">
        <f t="shared" si="5"/>
        <v>F8</v>
      </c>
      <c r="G45" s="5">
        <f t="shared" si="7"/>
        <v>248</v>
      </c>
      <c r="H45" s="5">
        <f t="shared" si="0"/>
        <v>4.2</v>
      </c>
      <c r="I45" s="9">
        <f t="shared" si="1"/>
        <v>207</v>
      </c>
      <c r="J45" s="10">
        <f t="shared" si="2"/>
        <v>48</v>
      </c>
      <c r="K45" s="9">
        <v>39</v>
      </c>
      <c r="L45" s="9">
        <f>HEX2DEC(MID(C9,1,2))</f>
        <v>248</v>
      </c>
    </row>
    <row r="46" spans="6:12" x14ac:dyDescent="0.25">
      <c r="F46" s="5" t="str">
        <f t="shared" si="5"/>
        <v>FA</v>
      </c>
      <c r="G46" s="5">
        <f t="shared" si="7"/>
        <v>250</v>
      </c>
      <c r="H46" s="5">
        <f t="shared" si="0"/>
        <v>4.2</v>
      </c>
      <c r="I46" s="9">
        <f t="shared" si="1"/>
        <v>207</v>
      </c>
      <c r="J46" s="10">
        <f t="shared" si="2"/>
        <v>48</v>
      </c>
      <c r="K46" s="9">
        <v>40</v>
      </c>
      <c r="L46" s="9">
        <f>HEX2DEC(MID(C10,7,2))</f>
        <v>250</v>
      </c>
    </row>
    <row r="47" spans="6:12" x14ac:dyDescent="0.25">
      <c r="F47" s="5" t="str">
        <f t="shared" si="5"/>
        <v>FB</v>
      </c>
      <c r="G47" s="5">
        <f t="shared" si="7"/>
        <v>251</v>
      </c>
      <c r="H47" s="5">
        <f t="shared" si="0"/>
        <v>4.2</v>
      </c>
      <c r="I47" s="9">
        <f t="shared" si="1"/>
        <v>207</v>
      </c>
      <c r="J47" s="10">
        <f t="shared" si="2"/>
        <v>48</v>
      </c>
      <c r="K47" s="9">
        <v>41</v>
      </c>
      <c r="L47" s="9">
        <f>HEX2DEC(MID(C10,5,2))</f>
        <v>251</v>
      </c>
    </row>
    <row r="48" spans="6:12" x14ac:dyDescent="0.25">
      <c r="F48" s="5" t="str">
        <f t="shared" si="5"/>
        <v>FC</v>
      </c>
      <c r="G48" s="5">
        <f t="shared" si="7"/>
        <v>252</v>
      </c>
      <c r="H48" s="5">
        <f t="shared" si="0"/>
        <v>4.2</v>
      </c>
      <c r="I48" s="9">
        <f t="shared" si="1"/>
        <v>207</v>
      </c>
      <c r="J48" s="10">
        <f t="shared" si="2"/>
        <v>48</v>
      </c>
      <c r="K48" s="9">
        <v>42</v>
      </c>
      <c r="L48" s="9">
        <f>HEX2DEC(MID(C10,3,2))</f>
        <v>252</v>
      </c>
    </row>
    <row r="49" spans="6:12" x14ac:dyDescent="0.25">
      <c r="F49" s="5" t="str">
        <f t="shared" si="5"/>
        <v>FD</v>
      </c>
      <c r="G49" s="5">
        <f t="shared" si="7"/>
        <v>253</v>
      </c>
      <c r="H49" s="5">
        <f t="shared" si="0"/>
        <v>4.2</v>
      </c>
      <c r="I49" s="9">
        <f t="shared" si="1"/>
        <v>207</v>
      </c>
      <c r="J49" s="10">
        <f t="shared" si="2"/>
        <v>48</v>
      </c>
      <c r="K49" s="9">
        <v>43</v>
      </c>
      <c r="L49" s="9">
        <f>HEX2DEC(MID(C10,1,2))</f>
        <v>253</v>
      </c>
    </row>
    <row r="50" spans="6:12" x14ac:dyDescent="0.25">
      <c r="F50" s="5" t="str">
        <f t="shared" si="5"/>
        <v>FD</v>
      </c>
      <c r="G50" s="5">
        <f t="shared" si="7"/>
        <v>253</v>
      </c>
      <c r="H50" s="5">
        <f t="shared" si="0"/>
        <v>4.2</v>
      </c>
      <c r="I50" s="9">
        <f t="shared" si="1"/>
        <v>207</v>
      </c>
      <c r="J50" s="10">
        <f t="shared" si="2"/>
        <v>48</v>
      </c>
      <c r="K50" s="9">
        <v>44</v>
      </c>
      <c r="L50" s="9">
        <f>HEX2DEC(MID(C11,7,2))</f>
        <v>253</v>
      </c>
    </row>
    <row r="51" spans="6:12" x14ac:dyDescent="0.25">
      <c r="F51" s="5" t="str">
        <f t="shared" si="5"/>
        <v>FE</v>
      </c>
      <c r="G51" s="5">
        <f t="shared" si="7"/>
        <v>254</v>
      </c>
      <c r="H51" s="5">
        <f t="shared" si="0"/>
        <v>4.2</v>
      </c>
      <c r="I51" s="9">
        <f t="shared" si="1"/>
        <v>207</v>
      </c>
      <c r="J51" s="10">
        <f t="shared" si="2"/>
        <v>48</v>
      </c>
      <c r="K51" s="9">
        <v>45</v>
      </c>
      <c r="L51" s="9">
        <f>HEX2DEC(MID(C11,5,2))</f>
        <v>254</v>
      </c>
    </row>
    <row r="52" spans="6:12" x14ac:dyDescent="0.25">
      <c r="F52" s="5" t="str">
        <f t="shared" si="5"/>
        <v>FE</v>
      </c>
      <c r="G52" s="5">
        <f t="shared" si="7"/>
        <v>254</v>
      </c>
      <c r="H52" s="5">
        <f t="shared" si="0"/>
        <v>4.2</v>
      </c>
      <c r="I52" s="9">
        <f t="shared" si="1"/>
        <v>207</v>
      </c>
      <c r="J52" s="10">
        <f t="shared" si="2"/>
        <v>48</v>
      </c>
      <c r="K52" s="9">
        <v>46</v>
      </c>
      <c r="L52" s="9">
        <f>HEX2DEC(MID(C11,3,2))</f>
        <v>254</v>
      </c>
    </row>
    <row r="53" spans="6:12" x14ac:dyDescent="0.25">
      <c r="F53" s="5" t="str">
        <f t="shared" si="5"/>
        <v>FE</v>
      </c>
      <c r="G53" s="5">
        <f t="shared" si="7"/>
        <v>254</v>
      </c>
      <c r="H53" s="5">
        <f t="shared" si="0"/>
        <v>4.2</v>
      </c>
      <c r="I53" s="9">
        <f t="shared" si="1"/>
        <v>207</v>
      </c>
      <c r="J53" s="10">
        <f t="shared" si="2"/>
        <v>48</v>
      </c>
      <c r="K53" s="9">
        <v>47</v>
      </c>
      <c r="L53" s="9">
        <f>HEX2DEC(MID(C11,1,2))</f>
        <v>254</v>
      </c>
    </row>
    <row r="54" spans="6:12" x14ac:dyDescent="0.25">
      <c r="F54" s="5" t="str">
        <f t="shared" si="5"/>
        <v>FF</v>
      </c>
      <c r="G54" s="12">
        <f t="shared" si="7"/>
        <v>255</v>
      </c>
      <c r="H54" s="5">
        <f t="shared" si="0"/>
        <v>4.2</v>
      </c>
      <c r="I54" s="9">
        <f t="shared" si="1"/>
        <v>207</v>
      </c>
      <c r="J54" s="10">
        <f t="shared" si="2"/>
        <v>48</v>
      </c>
      <c r="K54" s="9">
        <v>48</v>
      </c>
      <c r="L54" s="9">
        <v>255</v>
      </c>
    </row>
    <row r="55" spans="6:12" x14ac:dyDescent="0.25">
      <c r="H55" s="5">
        <f t="shared" si="0"/>
        <v>4.2</v>
      </c>
      <c r="I55" s="9">
        <f t="shared" si="1"/>
        <v>207</v>
      </c>
      <c r="J55" s="10">
        <f t="shared" si="2"/>
        <v>48</v>
      </c>
      <c r="K55" s="9">
        <v>49</v>
      </c>
      <c r="L55" s="9">
        <f>L54</f>
        <v>255</v>
      </c>
    </row>
    <row r="56" spans="6:12" x14ac:dyDescent="0.25">
      <c r="H56" s="5">
        <f t="shared" si="0"/>
        <v>4.2</v>
      </c>
      <c r="I56" s="9">
        <f t="shared" si="1"/>
        <v>207</v>
      </c>
      <c r="J56" s="10">
        <f t="shared" si="2"/>
        <v>48</v>
      </c>
      <c r="K56" s="9">
        <v>50</v>
      </c>
      <c r="L56" s="9">
        <f t="shared" ref="L56:L58" si="8">L55</f>
        <v>255</v>
      </c>
    </row>
    <row r="57" spans="6:12" x14ac:dyDescent="0.25">
      <c r="H57" s="5">
        <f t="shared" si="0"/>
        <v>4.2</v>
      </c>
      <c r="I57" s="9">
        <f t="shared" si="1"/>
        <v>207</v>
      </c>
      <c r="J57" s="10">
        <f t="shared" si="2"/>
        <v>48</v>
      </c>
      <c r="K57" s="9">
        <v>51</v>
      </c>
      <c r="L57" s="9">
        <f t="shared" si="8"/>
        <v>255</v>
      </c>
    </row>
    <row r="58" spans="6:12" x14ac:dyDescent="0.25">
      <c r="H58" s="5">
        <f t="shared" si="0"/>
        <v>4.2</v>
      </c>
      <c r="I58" s="9">
        <f t="shared" si="1"/>
        <v>207</v>
      </c>
      <c r="J58" s="10">
        <f t="shared" si="2"/>
        <v>48</v>
      </c>
      <c r="K58" s="9">
        <v>52</v>
      </c>
      <c r="L58" s="9">
        <f t="shared" si="8"/>
        <v>255</v>
      </c>
    </row>
  </sheetData>
  <sheetProtection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6DCAF-B3DE-4C58-B0DF-BA03216780A2}">
  <sheetPr codeName="Sheet7"/>
  <dimension ref="B4:L58"/>
  <sheetViews>
    <sheetView showGridLines="0" zoomScale="160" zoomScaleNormal="160" workbookViewId="0">
      <selection activeCell="C15" sqref="C15"/>
    </sheetView>
  </sheetViews>
  <sheetFormatPr defaultRowHeight="15" x14ac:dyDescent="0.25"/>
  <cols>
    <col min="1" max="1" width="9.140625" style="7"/>
    <col min="2" max="2" width="33.85546875" style="2" customWidth="1"/>
    <col min="3" max="3" width="12.5703125" style="3" customWidth="1"/>
    <col min="4" max="4" width="12.5703125" style="14" customWidth="1"/>
    <col min="5" max="5" width="90.140625" style="4" customWidth="1"/>
    <col min="6" max="8" width="6" style="5" hidden="1" customWidth="1"/>
    <col min="9" max="9" width="12.140625" style="3" customWidth="1"/>
    <col min="10" max="10" width="6" style="6" hidden="1" customWidth="1"/>
    <col min="11" max="12" width="12.140625" style="3" customWidth="1"/>
    <col min="13" max="13" width="6" style="7" customWidth="1"/>
    <col min="14" max="16384" width="9.140625" style="7"/>
  </cols>
  <sheetData>
    <row r="4" spans="2:12" x14ac:dyDescent="0.25">
      <c r="C4" s="3" t="s">
        <v>14</v>
      </c>
      <c r="D4" s="15"/>
      <c r="F4" s="5" t="s">
        <v>23</v>
      </c>
      <c r="G4" s="5" t="s">
        <v>22</v>
      </c>
      <c r="H4" s="5" t="s">
        <v>1</v>
      </c>
      <c r="I4" s="3" t="s">
        <v>0</v>
      </c>
      <c r="J4" s="6" t="s">
        <v>2</v>
      </c>
      <c r="K4" s="3" t="s">
        <v>24</v>
      </c>
      <c r="L4" s="3" t="s">
        <v>25</v>
      </c>
    </row>
    <row r="5" spans="2:12" x14ac:dyDescent="0.25">
      <c r="B5" s="8" t="s">
        <v>15</v>
      </c>
      <c r="C5" s="1" t="s">
        <v>3</v>
      </c>
      <c r="D5" s="16" t="s">
        <v>5</v>
      </c>
      <c r="H5" s="5">
        <f>C6/10</f>
        <v>0</v>
      </c>
      <c r="I5" s="3">
        <f>HEX2DEC(C5)</f>
        <v>207</v>
      </c>
      <c r="J5" s="6">
        <f>255-I5</f>
        <v>48</v>
      </c>
    </row>
    <row r="6" spans="2:12" x14ac:dyDescent="0.25">
      <c r="B6" s="17"/>
      <c r="C6" s="13"/>
      <c r="D6" s="16"/>
      <c r="H6" s="5">
        <f>H5</f>
        <v>0</v>
      </c>
      <c r="I6" s="9">
        <f>I5</f>
        <v>207</v>
      </c>
      <c r="J6" s="10">
        <f>J5</f>
        <v>48</v>
      </c>
      <c r="K6" s="9">
        <v>0</v>
      </c>
      <c r="L6" s="9">
        <v>255</v>
      </c>
    </row>
    <row r="7" spans="2:12" x14ac:dyDescent="0.25">
      <c r="H7" s="5">
        <f t="shared" ref="H7:J22" si="0">H6</f>
        <v>0</v>
      </c>
      <c r="I7" s="9">
        <f t="shared" si="0"/>
        <v>207</v>
      </c>
      <c r="J7" s="10">
        <f t="shared" si="0"/>
        <v>48</v>
      </c>
      <c r="K7" s="9">
        <v>1</v>
      </c>
      <c r="L7" s="9">
        <f>L6</f>
        <v>255</v>
      </c>
    </row>
    <row r="8" spans="2:12" x14ac:dyDescent="0.25">
      <c r="B8" s="2" t="s">
        <v>6</v>
      </c>
      <c r="C8" s="1" t="s">
        <v>27</v>
      </c>
      <c r="D8" s="15"/>
      <c r="H8" s="5">
        <f t="shared" si="0"/>
        <v>0</v>
      </c>
      <c r="I8" s="9">
        <f t="shared" si="0"/>
        <v>207</v>
      </c>
      <c r="J8" s="10">
        <f t="shared" si="0"/>
        <v>48</v>
      </c>
      <c r="K8" s="9">
        <v>2</v>
      </c>
      <c r="L8" s="9">
        <f t="shared" ref="L8:L13" si="1">L7</f>
        <v>255</v>
      </c>
    </row>
    <row r="9" spans="2:12" x14ac:dyDescent="0.25">
      <c r="B9" s="2" t="s">
        <v>7</v>
      </c>
      <c r="C9" s="1" t="s">
        <v>28</v>
      </c>
      <c r="D9" s="15"/>
      <c r="H9" s="5">
        <f t="shared" si="0"/>
        <v>0</v>
      </c>
      <c r="I9" s="9">
        <f t="shared" si="0"/>
        <v>207</v>
      </c>
      <c r="J9" s="10">
        <f t="shared" si="0"/>
        <v>48</v>
      </c>
      <c r="K9" s="9">
        <v>3</v>
      </c>
      <c r="L9" s="9">
        <f t="shared" si="1"/>
        <v>255</v>
      </c>
    </row>
    <row r="10" spans="2:12" x14ac:dyDescent="0.25">
      <c r="B10" s="2" t="s">
        <v>8</v>
      </c>
      <c r="C10" s="1" t="s">
        <v>16</v>
      </c>
      <c r="D10" s="15"/>
      <c r="H10" s="5">
        <f t="shared" si="0"/>
        <v>0</v>
      </c>
      <c r="I10" s="9">
        <f t="shared" si="0"/>
        <v>207</v>
      </c>
      <c r="J10" s="10">
        <f t="shared" si="0"/>
        <v>48</v>
      </c>
      <c r="K10" s="9">
        <v>4</v>
      </c>
      <c r="L10" s="9">
        <f t="shared" si="1"/>
        <v>255</v>
      </c>
    </row>
    <row r="11" spans="2:12" x14ac:dyDescent="0.25">
      <c r="B11" s="2" t="s">
        <v>9</v>
      </c>
      <c r="C11" s="1" t="s">
        <v>17</v>
      </c>
      <c r="D11" s="15"/>
      <c r="H11" s="5">
        <f t="shared" si="0"/>
        <v>0</v>
      </c>
      <c r="I11" s="9">
        <f t="shared" si="0"/>
        <v>207</v>
      </c>
      <c r="J11" s="10">
        <f t="shared" si="0"/>
        <v>48</v>
      </c>
      <c r="K11" s="9">
        <v>5</v>
      </c>
      <c r="L11" s="9">
        <f t="shared" si="1"/>
        <v>255</v>
      </c>
    </row>
    <row r="12" spans="2:12" x14ac:dyDescent="0.25">
      <c r="B12" s="2" t="s">
        <v>10</v>
      </c>
      <c r="C12" s="1" t="s">
        <v>18</v>
      </c>
      <c r="D12" s="15"/>
      <c r="H12" s="5">
        <f t="shared" si="0"/>
        <v>0</v>
      </c>
      <c r="I12" s="9">
        <f t="shared" si="0"/>
        <v>207</v>
      </c>
      <c r="J12" s="10">
        <f t="shared" si="0"/>
        <v>48</v>
      </c>
      <c r="K12" s="9">
        <v>6</v>
      </c>
      <c r="L12" s="9">
        <f t="shared" si="1"/>
        <v>255</v>
      </c>
    </row>
    <row r="13" spans="2:12" x14ac:dyDescent="0.25">
      <c r="B13" s="2" t="s">
        <v>11</v>
      </c>
      <c r="C13" s="1" t="s">
        <v>19</v>
      </c>
      <c r="D13" s="15"/>
      <c r="F13" s="5" t="e">
        <f>DEC2HEX(G13)</f>
        <v>#DIV/0!</v>
      </c>
      <c r="G13" s="12" t="e">
        <f t="shared" ref="G13:G30" si="2">255-(INT((((EXP((17)/H13))-EXP((16-K13+8)/H13))/(EXP((17)/H13))*J13)+0.99))</f>
        <v>#DIV/0!</v>
      </c>
      <c r="H13" s="5">
        <f t="shared" si="0"/>
        <v>0</v>
      </c>
      <c r="I13" s="9">
        <f t="shared" si="0"/>
        <v>207</v>
      </c>
      <c r="J13" s="10">
        <f t="shared" si="0"/>
        <v>48</v>
      </c>
      <c r="K13" s="9">
        <v>7</v>
      </c>
      <c r="L13" s="9">
        <f t="shared" si="1"/>
        <v>255</v>
      </c>
    </row>
    <row r="14" spans="2:12" x14ac:dyDescent="0.25">
      <c r="B14" s="2" t="s">
        <v>12</v>
      </c>
      <c r="C14" s="1" t="s">
        <v>20</v>
      </c>
      <c r="D14" s="15"/>
      <c r="F14" s="5" t="e">
        <f t="shared" ref="F14:F54" si="3">DEC2HEX(G14)</f>
        <v>#DIV/0!</v>
      </c>
      <c r="G14" s="5" t="e">
        <f t="shared" si="2"/>
        <v>#DIV/0!</v>
      </c>
      <c r="H14" s="5">
        <f t="shared" si="0"/>
        <v>0</v>
      </c>
      <c r="I14" s="9">
        <f t="shared" si="0"/>
        <v>207</v>
      </c>
      <c r="J14" s="10">
        <f t="shared" si="0"/>
        <v>48</v>
      </c>
      <c r="K14" s="9">
        <v>8</v>
      </c>
      <c r="L14" s="9">
        <f>HEX2DEC(MID(C12,7,2))</f>
        <v>244</v>
      </c>
    </row>
    <row r="15" spans="2:12" x14ac:dyDescent="0.25">
      <c r="B15" s="2" t="s">
        <v>13</v>
      </c>
      <c r="C15" s="1" t="s">
        <v>21</v>
      </c>
      <c r="D15" s="15"/>
      <c r="F15" s="5" t="e">
        <f t="shared" si="3"/>
        <v>#DIV/0!</v>
      </c>
      <c r="G15" s="5" t="e">
        <f t="shared" si="2"/>
        <v>#DIV/0!</v>
      </c>
      <c r="H15" s="5">
        <f t="shared" si="0"/>
        <v>0</v>
      </c>
      <c r="I15" s="9">
        <f t="shared" si="0"/>
        <v>207</v>
      </c>
      <c r="J15" s="10">
        <f t="shared" si="0"/>
        <v>48</v>
      </c>
      <c r="K15" s="9">
        <v>9</v>
      </c>
      <c r="L15" s="9">
        <f>HEX2DEC(MID(C12,5,2))</f>
        <v>236</v>
      </c>
    </row>
    <row r="16" spans="2:12" x14ac:dyDescent="0.25">
      <c r="F16" s="5" t="e">
        <f t="shared" si="3"/>
        <v>#DIV/0!</v>
      </c>
      <c r="G16" s="5" t="e">
        <f t="shared" si="2"/>
        <v>#DIV/0!</v>
      </c>
      <c r="H16" s="5">
        <f t="shared" si="0"/>
        <v>0</v>
      </c>
      <c r="I16" s="9">
        <f t="shared" si="0"/>
        <v>207</v>
      </c>
      <c r="J16" s="10">
        <f t="shared" si="0"/>
        <v>48</v>
      </c>
      <c r="K16" s="9">
        <v>10</v>
      </c>
      <c r="L16" s="9">
        <f>HEX2DEC(MID(C12,3,2))</f>
        <v>230</v>
      </c>
    </row>
    <row r="17" spans="6:12" x14ac:dyDescent="0.25">
      <c r="F17" s="5" t="e">
        <f t="shared" si="3"/>
        <v>#DIV/0!</v>
      </c>
      <c r="G17" s="5" t="e">
        <f t="shared" si="2"/>
        <v>#DIV/0!</v>
      </c>
      <c r="H17" s="5">
        <f t="shared" si="0"/>
        <v>0</v>
      </c>
      <c r="I17" s="9">
        <f t="shared" si="0"/>
        <v>207</v>
      </c>
      <c r="J17" s="10">
        <f t="shared" si="0"/>
        <v>48</v>
      </c>
      <c r="K17" s="9">
        <v>11</v>
      </c>
      <c r="L17" s="9">
        <f>HEX2DEC(MID(C12,1,2))</f>
        <v>225</v>
      </c>
    </row>
    <row r="18" spans="6:12" x14ac:dyDescent="0.25">
      <c r="F18" s="5" t="e">
        <f t="shared" si="3"/>
        <v>#DIV/0!</v>
      </c>
      <c r="G18" s="5" t="e">
        <f t="shared" si="2"/>
        <v>#DIV/0!</v>
      </c>
      <c r="H18" s="5">
        <f t="shared" si="0"/>
        <v>0</v>
      </c>
      <c r="I18" s="9">
        <f t="shared" si="0"/>
        <v>207</v>
      </c>
      <c r="J18" s="10">
        <f t="shared" si="0"/>
        <v>48</v>
      </c>
      <c r="K18" s="9">
        <v>12</v>
      </c>
      <c r="L18" s="9">
        <f>HEX2DEC(MID(C13,7,2))</f>
        <v>221</v>
      </c>
    </row>
    <row r="19" spans="6:12" x14ac:dyDescent="0.25">
      <c r="F19" s="5" t="e">
        <f t="shared" si="3"/>
        <v>#DIV/0!</v>
      </c>
      <c r="G19" s="5" t="e">
        <f t="shared" si="2"/>
        <v>#DIV/0!</v>
      </c>
      <c r="H19" s="5">
        <f t="shared" si="0"/>
        <v>0</v>
      </c>
      <c r="I19" s="9">
        <f t="shared" si="0"/>
        <v>207</v>
      </c>
      <c r="J19" s="10">
        <f t="shared" si="0"/>
        <v>48</v>
      </c>
      <c r="K19" s="9">
        <v>13</v>
      </c>
      <c r="L19" s="9">
        <f>HEX2DEC(MID(C13,5,2))</f>
        <v>218</v>
      </c>
    </row>
    <row r="20" spans="6:12" x14ac:dyDescent="0.25">
      <c r="F20" s="5" t="e">
        <f t="shared" si="3"/>
        <v>#DIV/0!</v>
      </c>
      <c r="G20" s="5" t="e">
        <f t="shared" si="2"/>
        <v>#DIV/0!</v>
      </c>
      <c r="H20" s="5">
        <f t="shared" si="0"/>
        <v>0</v>
      </c>
      <c r="I20" s="9">
        <f t="shared" si="0"/>
        <v>207</v>
      </c>
      <c r="J20" s="10">
        <f t="shared" si="0"/>
        <v>48</v>
      </c>
      <c r="K20" s="9">
        <v>14</v>
      </c>
      <c r="L20" s="9">
        <f>HEX2DEC(MID(C13,3,2))</f>
        <v>216</v>
      </c>
    </row>
    <row r="21" spans="6:12" x14ac:dyDescent="0.25">
      <c r="F21" s="5" t="e">
        <f t="shared" si="3"/>
        <v>#DIV/0!</v>
      </c>
      <c r="G21" s="5" t="e">
        <f t="shared" si="2"/>
        <v>#DIV/0!</v>
      </c>
      <c r="H21" s="5">
        <f t="shared" si="0"/>
        <v>0</v>
      </c>
      <c r="I21" s="9">
        <f t="shared" si="0"/>
        <v>207</v>
      </c>
      <c r="J21" s="10">
        <f t="shared" si="0"/>
        <v>48</v>
      </c>
      <c r="K21" s="9">
        <v>15</v>
      </c>
      <c r="L21" s="9">
        <f>HEX2DEC(MID(C13,1,2))</f>
        <v>214</v>
      </c>
    </row>
    <row r="22" spans="6:12" x14ac:dyDescent="0.25">
      <c r="F22" s="5" t="e">
        <f t="shared" si="3"/>
        <v>#DIV/0!</v>
      </c>
      <c r="G22" s="5" t="e">
        <f t="shared" si="2"/>
        <v>#DIV/0!</v>
      </c>
      <c r="H22" s="5">
        <f t="shared" si="0"/>
        <v>0</v>
      </c>
      <c r="I22" s="9">
        <f t="shared" si="0"/>
        <v>207</v>
      </c>
      <c r="J22" s="10">
        <f t="shared" si="0"/>
        <v>48</v>
      </c>
      <c r="K22" s="9">
        <v>16</v>
      </c>
      <c r="L22" s="9">
        <f>HEX2DEC(MID(C14,7,2))</f>
        <v>212</v>
      </c>
    </row>
    <row r="23" spans="6:12" x14ac:dyDescent="0.25">
      <c r="F23" s="5" t="e">
        <f t="shared" si="3"/>
        <v>#DIV/0!</v>
      </c>
      <c r="G23" s="5" t="e">
        <f t="shared" si="2"/>
        <v>#DIV/0!</v>
      </c>
      <c r="H23" s="5">
        <f t="shared" ref="H23:J38" si="4">H22</f>
        <v>0</v>
      </c>
      <c r="I23" s="9">
        <f t="shared" si="4"/>
        <v>207</v>
      </c>
      <c r="J23" s="10">
        <f t="shared" si="4"/>
        <v>48</v>
      </c>
      <c r="K23" s="9">
        <v>17</v>
      </c>
      <c r="L23" s="9">
        <f>HEX2DEC(MID(C14,5,2))</f>
        <v>211</v>
      </c>
    </row>
    <row r="24" spans="6:12" x14ac:dyDescent="0.25">
      <c r="F24" s="5" t="e">
        <f t="shared" si="3"/>
        <v>#DIV/0!</v>
      </c>
      <c r="G24" s="5" t="e">
        <f t="shared" si="2"/>
        <v>#DIV/0!</v>
      </c>
      <c r="H24" s="5">
        <f t="shared" si="4"/>
        <v>0</v>
      </c>
      <c r="I24" s="9">
        <f t="shared" si="4"/>
        <v>207</v>
      </c>
      <c r="J24" s="10">
        <f t="shared" si="4"/>
        <v>48</v>
      </c>
      <c r="K24" s="9">
        <v>18</v>
      </c>
      <c r="L24" s="9">
        <f>HEX2DEC(MID(C14,3,2))</f>
        <v>210</v>
      </c>
    </row>
    <row r="25" spans="6:12" x14ac:dyDescent="0.25">
      <c r="F25" s="5" t="e">
        <f t="shared" si="3"/>
        <v>#DIV/0!</v>
      </c>
      <c r="G25" s="5" t="e">
        <f t="shared" si="2"/>
        <v>#DIV/0!</v>
      </c>
      <c r="H25" s="5">
        <f t="shared" si="4"/>
        <v>0</v>
      </c>
      <c r="I25" s="9">
        <f t="shared" si="4"/>
        <v>207</v>
      </c>
      <c r="J25" s="10">
        <f t="shared" si="4"/>
        <v>48</v>
      </c>
      <c r="K25" s="9">
        <v>19</v>
      </c>
      <c r="L25" s="9">
        <f>HEX2DEC(MID(C14,1,2))</f>
        <v>209</v>
      </c>
    </row>
    <row r="26" spans="6:12" x14ac:dyDescent="0.25">
      <c r="F26" s="5" t="e">
        <f t="shared" si="3"/>
        <v>#DIV/0!</v>
      </c>
      <c r="G26" s="5" t="e">
        <f t="shared" si="2"/>
        <v>#DIV/0!</v>
      </c>
      <c r="H26" s="5">
        <f t="shared" si="4"/>
        <v>0</v>
      </c>
      <c r="I26" s="9">
        <f t="shared" si="4"/>
        <v>207</v>
      </c>
      <c r="J26" s="10">
        <f t="shared" si="4"/>
        <v>48</v>
      </c>
      <c r="K26" s="9">
        <v>20</v>
      </c>
      <c r="L26" s="9">
        <f>HEX2DEC(MID(C15,7,2))</f>
        <v>209</v>
      </c>
    </row>
    <row r="27" spans="6:12" x14ac:dyDescent="0.25">
      <c r="F27" s="5" t="e">
        <f t="shared" si="3"/>
        <v>#DIV/0!</v>
      </c>
      <c r="G27" s="5" t="e">
        <f t="shared" si="2"/>
        <v>#DIV/0!</v>
      </c>
      <c r="H27" s="5">
        <f t="shared" si="4"/>
        <v>0</v>
      </c>
      <c r="I27" s="9">
        <f t="shared" si="4"/>
        <v>207</v>
      </c>
      <c r="J27" s="10">
        <f t="shared" si="4"/>
        <v>48</v>
      </c>
      <c r="K27" s="9">
        <v>21</v>
      </c>
      <c r="L27" s="9">
        <f>HEX2DEC(MID(C15,5,2))</f>
        <v>208</v>
      </c>
    </row>
    <row r="28" spans="6:12" x14ac:dyDescent="0.25">
      <c r="F28" s="5" t="e">
        <f t="shared" si="3"/>
        <v>#DIV/0!</v>
      </c>
      <c r="G28" s="5" t="e">
        <f t="shared" si="2"/>
        <v>#DIV/0!</v>
      </c>
      <c r="H28" s="5">
        <f t="shared" si="4"/>
        <v>0</v>
      </c>
      <c r="I28" s="9">
        <f t="shared" si="4"/>
        <v>207</v>
      </c>
      <c r="J28" s="10">
        <f t="shared" si="4"/>
        <v>48</v>
      </c>
      <c r="K28" s="9">
        <v>22</v>
      </c>
      <c r="L28" s="9">
        <f>HEX2DEC(MID(C15,3,2))</f>
        <v>208</v>
      </c>
    </row>
    <row r="29" spans="6:12" x14ac:dyDescent="0.25">
      <c r="F29" s="5" t="e">
        <f t="shared" si="3"/>
        <v>#DIV/0!</v>
      </c>
      <c r="G29" s="5" t="e">
        <f t="shared" si="2"/>
        <v>#DIV/0!</v>
      </c>
      <c r="H29" s="5">
        <f t="shared" si="4"/>
        <v>0</v>
      </c>
      <c r="I29" s="9">
        <f t="shared" si="4"/>
        <v>207</v>
      </c>
      <c r="J29" s="10">
        <f t="shared" si="4"/>
        <v>48</v>
      </c>
      <c r="K29" s="9">
        <v>23</v>
      </c>
      <c r="L29" s="9">
        <f>HEX2DEC(MID(C15,1,2))</f>
        <v>208</v>
      </c>
    </row>
    <row r="30" spans="6:12" x14ac:dyDescent="0.25">
      <c r="F30" s="5" t="e">
        <f t="shared" si="3"/>
        <v>#DIV/0!</v>
      </c>
      <c r="G30" s="12" t="e">
        <f t="shared" si="2"/>
        <v>#DIV/0!</v>
      </c>
      <c r="H30" s="5">
        <f t="shared" si="4"/>
        <v>0</v>
      </c>
      <c r="I30" s="9">
        <f t="shared" si="4"/>
        <v>207</v>
      </c>
      <c r="J30" s="10">
        <f t="shared" si="4"/>
        <v>48</v>
      </c>
      <c r="K30" s="9">
        <v>24</v>
      </c>
      <c r="L30" s="9">
        <f>I5</f>
        <v>207</v>
      </c>
    </row>
    <row r="31" spans="6:12" x14ac:dyDescent="0.25">
      <c r="H31" s="5">
        <f t="shared" si="4"/>
        <v>0</v>
      </c>
      <c r="I31" s="9">
        <f t="shared" si="4"/>
        <v>207</v>
      </c>
      <c r="J31" s="10">
        <f t="shared" si="4"/>
        <v>48</v>
      </c>
      <c r="K31" s="9">
        <v>25</v>
      </c>
      <c r="L31" s="9">
        <f>L30</f>
        <v>207</v>
      </c>
    </row>
    <row r="32" spans="6:12" x14ac:dyDescent="0.25">
      <c r="H32" s="5">
        <f t="shared" si="4"/>
        <v>0</v>
      </c>
      <c r="I32" s="9">
        <f t="shared" si="4"/>
        <v>207</v>
      </c>
      <c r="J32" s="10">
        <f t="shared" si="4"/>
        <v>48</v>
      </c>
      <c r="K32" s="9">
        <v>26</v>
      </c>
      <c r="L32" s="9">
        <f t="shared" ref="L32:L37" si="5">L31</f>
        <v>207</v>
      </c>
    </row>
    <row r="33" spans="6:12" x14ac:dyDescent="0.25">
      <c r="H33" s="5">
        <f t="shared" si="4"/>
        <v>0</v>
      </c>
      <c r="I33" s="9">
        <f t="shared" si="4"/>
        <v>207</v>
      </c>
      <c r="J33" s="10">
        <f t="shared" si="4"/>
        <v>48</v>
      </c>
      <c r="K33" s="9">
        <v>27</v>
      </c>
      <c r="L33" s="9"/>
    </row>
    <row r="34" spans="6:12" x14ac:dyDescent="0.25">
      <c r="H34" s="5">
        <f t="shared" si="4"/>
        <v>0</v>
      </c>
      <c r="I34" s="9">
        <f t="shared" si="4"/>
        <v>207</v>
      </c>
      <c r="J34" s="10">
        <f t="shared" si="4"/>
        <v>48</v>
      </c>
      <c r="K34" s="9">
        <v>28</v>
      </c>
      <c r="L34" s="9"/>
    </row>
    <row r="35" spans="6:12" x14ac:dyDescent="0.25">
      <c r="H35" s="5">
        <f t="shared" si="4"/>
        <v>0</v>
      </c>
      <c r="I35" s="9">
        <f t="shared" si="4"/>
        <v>207</v>
      </c>
      <c r="J35" s="10">
        <f t="shared" si="4"/>
        <v>48</v>
      </c>
      <c r="K35" s="9">
        <v>29</v>
      </c>
      <c r="L35" s="9">
        <f>L32</f>
        <v>207</v>
      </c>
    </row>
    <row r="36" spans="6:12" x14ac:dyDescent="0.25">
      <c r="H36" s="5">
        <f t="shared" si="4"/>
        <v>0</v>
      </c>
      <c r="I36" s="9">
        <f t="shared" si="4"/>
        <v>207</v>
      </c>
      <c r="J36" s="10">
        <f t="shared" si="4"/>
        <v>48</v>
      </c>
      <c r="K36" s="9">
        <v>30</v>
      </c>
      <c r="L36" s="9">
        <f t="shared" si="5"/>
        <v>207</v>
      </c>
    </row>
    <row r="37" spans="6:12" x14ac:dyDescent="0.25">
      <c r="F37" s="5" t="e">
        <f t="shared" si="3"/>
        <v>#DIV/0!</v>
      </c>
      <c r="G37" s="12" t="e">
        <f>I37+(INT((((EXP((17)/H37))-EXP((16-K37+32)/H37))/(EXP((17)/H37))*J37)+0.99))</f>
        <v>#DIV/0!</v>
      </c>
      <c r="H37" s="5">
        <f t="shared" si="4"/>
        <v>0</v>
      </c>
      <c r="I37" s="9">
        <f t="shared" si="4"/>
        <v>207</v>
      </c>
      <c r="J37" s="10">
        <f t="shared" si="4"/>
        <v>48</v>
      </c>
      <c r="K37" s="9">
        <v>31</v>
      </c>
      <c r="L37" s="9">
        <f t="shared" si="5"/>
        <v>207</v>
      </c>
    </row>
    <row r="38" spans="6:12" x14ac:dyDescent="0.25">
      <c r="F38" s="5" t="e">
        <f t="shared" si="3"/>
        <v>#DIV/0!</v>
      </c>
      <c r="G38" s="5" t="e">
        <f>I38+(INT((((EXP((17)/H38))-EXP((16-K38+32)/H38))/(EXP((17)/H38))*J38)+0.99))</f>
        <v>#DIV/0!</v>
      </c>
      <c r="H38" s="5">
        <f t="shared" si="4"/>
        <v>0</v>
      </c>
      <c r="I38" s="9">
        <f t="shared" si="4"/>
        <v>207</v>
      </c>
      <c r="J38" s="10">
        <f t="shared" si="4"/>
        <v>48</v>
      </c>
      <c r="K38" s="9">
        <v>32</v>
      </c>
      <c r="L38" s="9">
        <f>HEX2DEC(MID(C8,7,2))</f>
        <v>218</v>
      </c>
    </row>
    <row r="39" spans="6:12" x14ac:dyDescent="0.25">
      <c r="F39" s="5" t="e">
        <f t="shared" si="3"/>
        <v>#DIV/0!</v>
      </c>
      <c r="G39" s="5" t="e">
        <f t="shared" ref="G39:G54" si="6">I39+(INT((((EXP((17)/H39))-EXP((16-K39+32)/H39))/(EXP((17)/H39))*J39)+0.99))</f>
        <v>#DIV/0!</v>
      </c>
      <c r="H39" s="5">
        <f t="shared" ref="H39:J54" si="7">H38</f>
        <v>0</v>
      </c>
      <c r="I39" s="9">
        <f t="shared" si="7"/>
        <v>207</v>
      </c>
      <c r="J39" s="10">
        <f t="shared" si="7"/>
        <v>48</v>
      </c>
      <c r="K39" s="9">
        <v>33</v>
      </c>
      <c r="L39" s="9">
        <f>HEX2DEC(MID(C8,5,2))</f>
        <v>226</v>
      </c>
    </row>
    <row r="40" spans="6:12" x14ac:dyDescent="0.25">
      <c r="F40" s="5" t="e">
        <f t="shared" si="3"/>
        <v>#DIV/0!</v>
      </c>
      <c r="G40" s="5" t="e">
        <f t="shared" si="6"/>
        <v>#DIV/0!</v>
      </c>
      <c r="H40" s="5">
        <f t="shared" si="7"/>
        <v>0</v>
      </c>
      <c r="I40" s="9">
        <f t="shared" si="7"/>
        <v>207</v>
      </c>
      <c r="J40" s="10">
        <f t="shared" si="7"/>
        <v>48</v>
      </c>
      <c r="K40" s="9">
        <v>34</v>
      </c>
      <c r="L40" s="9">
        <f>HEX2DEC(MID(C8,3,2))</f>
        <v>232</v>
      </c>
    </row>
    <row r="41" spans="6:12" x14ac:dyDescent="0.25">
      <c r="F41" s="5" t="e">
        <f t="shared" si="3"/>
        <v>#DIV/0!</v>
      </c>
      <c r="G41" s="5" t="e">
        <f t="shared" si="6"/>
        <v>#DIV/0!</v>
      </c>
      <c r="H41" s="5">
        <f t="shared" si="7"/>
        <v>0</v>
      </c>
      <c r="I41" s="9">
        <f t="shared" si="7"/>
        <v>207</v>
      </c>
      <c r="J41" s="10">
        <f t="shared" si="7"/>
        <v>48</v>
      </c>
      <c r="K41" s="9">
        <v>35</v>
      </c>
      <c r="L41" s="9">
        <f>HEX2DEC(MID(C8,1,2))</f>
        <v>237</v>
      </c>
    </row>
    <row r="42" spans="6:12" x14ac:dyDescent="0.25">
      <c r="F42" s="5" t="e">
        <f t="shared" si="3"/>
        <v>#DIV/0!</v>
      </c>
      <c r="G42" s="5" t="e">
        <f t="shared" si="6"/>
        <v>#DIV/0!</v>
      </c>
      <c r="H42" s="5">
        <f t="shared" si="7"/>
        <v>0</v>
      </c>
      <c r="I42" s="9">
        <f t="shared" si="7"/>
        <v>207</v>
      </c>
      <c r="J42" s="10">
        <f t="shared" si="7"/>
        <v>48</v>
      </c>
      <c r="K42" s="9">
        <v>36</v>
      </c>
      <c r="L42" s="9">
        <f>HEX2DEC(MID(C9,7,2))</f>
        <v>241</v>
      </c>
    </row>
    <row r="43" spans="6:12" x14ac:dyDescent="0.25">
      <c r="F43" s="5" t="e">
        <f t="shared" si="3"/>
        <v>#DIV/0!</v>
      </c>
      <c r="G43" s="5" t="e">
        <f t="shared" si="6"/>
        <v>#DIV/0!</v>
      </c>
      <c r="H43" s="5">
        <f t="shared" si="7"/>
        <v>0</v>
      </c>
      <c r="I43" s="9">
        <f t="shared" si="7"/>
        <v>207</v>
      </c>
      <c r="J43" s="10">
        <f t="shared" si="7"/>
        <v>48</v>
      </c>
      <c r="K43" s="9">
        <v>37</v>
      </c>
      <c r="L43" s="9">
        <f>HEX2DEC(MID(C9,5,2))</f>
        <v>244</v>
      </c>
    </row>
    <row r="44" spans="6:12" x14ac:dyDescent="0.25">
      <c r="F44" s="5" t="e">
        <f t="shared" si="3"/>
        <v>#DIV/0!</v>
      </c>
      <c r="G44" s="5" t="e">
        <f t="shared" si="6"/>
        <v>#DIV/0!</v>
      </c>
      <c r="H44" s="5">
        <f t="shared" si="7"/>
        <v>0</v>
      </c>
      <c r="I44" s="9">
        <f t="shared" si="7"/>
        <v>207</v>
      </c>
      <c r="J44" s="10">
        <f t="shared" si="7"/>
        <v>48</v>
      </c>
      <c r="K44" s="9">
        <v>38</v>
      </c>
      <c r="L44" s="9">
        <f>HEX2DEC(MID(C9,3,2))</f>
        <v>246</v>
      </c>
    </row>
    <row r="45" spans="6:12" x14ac:dyDescent="0.25">
      <c r="F45" s="5" t="e">
        <f t="shared" si="3"/>
        <v>#DIV/0!</v>
      </c>
      <c r="G45" s="5" t="e">
        <f t="shared" si="6"/>
        <v>#DIV/0!</v>
      </c>
      <c r="H45" s="5">
        <f t="shared" si="7"/>
        <v>0</v>
      </c>
      <c r="I45" s="9">
        <f t="shared" si="7"/>
        <v>207</v>
      </c>
      <c r="J45" s="10">
        <f t="shared" si="7"/>
        <v>48</v>
      </c>
      <c r="K45" s="9">
        <v>39</v>
      </c>
      <c r="L45" s="9">
        <f>HEX2DEC(MID(C9,1,2))</f>
        <v>248</v>
      </c>
    </row>
    <row r="46" spans="6:12" x14ac:dyDescent="0.25">
      <c r="F46" s="5" t="e">
        <f t="shared" si="3"/>
        <v>#DIV/0!</v>
      </c>
      <c r="G46" s="5" t="e">
        <f t="shared" si="6"/>
        <v>#DIV/0!</v>
      </c>
      <c r="H46" s="5">
        <f t="shared" si="7"/>
        <v>0</v>
      </c>
      <c r="I46" s="9">
        <f t="shared" si="7"/>
        <v>207</v>
      </c>
      <c r="J46" s="10">
        <f t="shared" si="7"/>
        <v>48</v>
      </c>
      <c r="K46" s="9">
        <v>40</v>
      </c>
      <c r="L46" s="9">
        <f>HEX2DEC(MID(C10,7,2))</f>
        <v>250</v>
      </c>
    </row>
    <row r="47" spans="6:12" x14ac:dyDescent="0.25">
      <c r="F47" s="5" t="e">
        <f t="shared" si="3"/>
        <v>#DIV/0!</v>
      </c>
      <c r="G47" s="5" t="e">
        <f t="shared" si="6"/>
        <v>#DIV/0!</v>
      </c>
      <c r="H47" s="5">
        <f t="shared" si="7"/>
        <v>0</v>
      </c>
      <c r="I47" s="9">
        <f t="shared" si="7"/>
        <v>207</v>
      </c>
      <c r="J47" s="10">
        <f t="shared" si="7"/>
        <v>48</v>
      </c>
      <c r="K47" s="9">
        <v>41</v>
      </c>
      <c r="L47" s="9">
        <f>HEX2DEC(MID(C10,5,2))</f>
        <v>251</v>
      </c>
    </row>
    <row r="48" spans="6:12" x14ac:dyDescent="0.25">
      <c r="F48" s="5" t="e">
        <f t="shared" si="3"/>
        <v>#DIV/0!</v>
      </c>
      <c r="G48" s="5" t="e">
        <f t="shared" si="6"/>
        <v>#DIV/0!</v>
      </c>
      <c r="H48" s="5">
        <f t="shared" si="7"/>
        <v>0</v>
      </c>
      <c r="I48" s="9">
        <f t="shared" si="7"/>
        <v>207</v>
      </c>
      <c r="J48" s="10">
        <f t="shared" si="7"/>
        <v>48</v>
      </c>
      <c r="K48" s="9">
        <v>42</v>
      </c>
      <c r="L48" s="9">
        <f>HEX2DEC(MID(C10,3,2))</f>
        <v>252</v>
      </c>
    </row>
    <row r="49" spans="6:12" x14ac:dyDescent="0.25">
      <c r="F49" s="5" t="e">
        <f t="shared" si="3"/>
        <v>#DIV/0!</v>
      </c>
      <c r="G49" s="5" t="e">
        <f t="shared" si="6"/>
        <v>#DIV/0!</v>
      </c>
      <c r="H49" s="5">
        <f t="shared" si="7"/>
        <v>0</v>
      </c>
      <c r="I49" s="9">
        <f t="shared" si="7"/>
        <v>207</v>
      </c>
      <c r="J49" s="10">
        <f t="shared" si="7"/>
        <v>48</v>
      </c>
      <c r="K49" s="9">
        <v>43</v>
      </c>
      <c r="L49" s="9">
        <f>HEX2DEC(MID(C10,1,2))</f>
        <v>253</v>
      </c>
    </row>
    <row r="50" spans="6:12" x14ac:dyDescent="0.25">
      <c r="F50" s="5" t="e">
        <f t="shared" si="3"/>
        <v>#DIV/0!</v>
      </c>
      <c r="G50" s="5" t="e">
        <f t="shared" si="6"/>
        <v>#DIV/0!</v>
      </c>
      <c r="H50" s="5">
        <f t="shared" si="7"/>
        <v>0</v>
      </c>
      <c r="I50" s="9">
        <f t="shared" si="7"/>
        <v>207</v>
      </c>
      <c r="J50" s="10">
        <f t="shared" si="7"/>
        <v>48</v>
      </c>
      <c r="K50" s="9">
        <v>44</v>
      </c>
      <c r="L50" s="9">
        <f>HEX2DEC(MID(C11,7,2))</f>
        <v>253</v>
      </c>
    </row>
    <row r="51" spans="6:12" x14ac:dyDescent="0.25">
      <c r="F51" s="5" t="e">
        <f t="shared" si="3"/>
        <v>#DIV/0!</v>
      </c>
      <c r="G51" s="5" t="e">
        <f t="shared" si="6"/>
        <v>#DIV/0!</v>
      </c>
      <c r="H51" s="5">
        <f t="shared" si="7"/>
        <v>0</v>
      </c>
      <c r="I51" s="9">
        <f t="shared" si="7"/>
        <v>207</v>
      </c>
      <c r="J51" s="10">
        <f t="shared" si="7"/>
        <v>48</v>
      </c>
      <c r="K51" s="9">
        <v>45</v>
      </c>
      <c r="L51" s="9">
        <f>HEX2DEC(MID(C11,5,2))</f>
        <v>254</v>
      </c>
    </row>
    <row r="52" spans="6:12" x14ac:dyDescent="0.25">
      <c r="F52" s="5" t="e">
        <f t="shared" si="3"/>
        <v>#DIV/0!</v>
      </c>
      <c r="G52" s="5" t="e">
        <f t="shared" si="6"/>
        <v>#DIV/0!</v>
      </c>
      <c r="H52" s="5">
        <f t="shared" si="7"/>
        <v>0</v>
      </c>
      <c r="I52" s="9">
        <f t="shared" si="7"/>
        <v>207</v>
      </c>
      <c r="J52" s="10">
        <f t="shared" si="7"/>
        <v>48</v>
      </c>
      <c r="K52" s="9">
        <v>46</v>
      </c>
      <c r="L52" s="9">
        <f>HEX2DEC(MID(C11,3,2))</f>
        <v>254</v>
      </c>
    </row>
    <row r="53" spans="6:12" x14ac:dyDescent="0.25">
      <c r="F53" s="5" t="e">
        <f t="shared" si="3"/>
        <v>#DIV/0!</v>
      </c>
      <c r="G53" s="5" t="e">
        <f t="shared" si="6"/>
        <v>#DIV/0!</v>
      </c>
      <c r="H53" s="5">
        <f t="shared" si="7"/>
        <v>0</v>
      </c>
      <c r="I53" s="9">
        <f t="shared" si="7"/>
        <v>207</v>
      </c>
      <c r="J53" s="10">
        <f t="shared" si="7"/>
        <v>48</v>
      </c>
      <c r="K53" s="9">
        <v>47</v>
      </c>
      <c r="L53" s="9">
        <f>HEX2DEC(MID(C11,1,2))</f>
        <v>254</v>
      </c>
    </row>
    <row r="54" spans="6:12" x14ac:dyDescent="0.25">
      <c r="F54" s="5" t="e">
        <f t="shared" si="3"/>
        <v>#DIV/0!</v>
      </c>
      <c r="G54" s="12" t="e">
        <f t="shared" si="6"/>
        <v>#DIV/0!</v>
      </c>
      <c r="H54" s="5">
        <f t="shared" si="7"/>
        <v>0</v>
      </c>
      <c r="I54" s="9">
        <f t="shared" si="7"/>
        <v>207</v>
      </c>
      <c r="J54" s="10">
        <f t="shared" si="7"/>
        <v>48</v>
      </c>
      <c r="K54" s="9">
        <v>48</v>
      </c>
      <c r="L54" s="9">
        <v>255</v>
      </c>
    </row>
    <row r="55" spans="6:12" x14ac:dyDescent="0.25">
      <c r="H55" s="5">
        <f t="shared" ref="H55:J58" si="8">H54</f>
        <v>0</v>
      </c>
      <c r="I55" s="9">
        <f t="shared" si="8"/>
        <v>207</v>
      </c>
      <c r="J55" s="10">
        <f t="shared" si="8"/>
        <v>48</v>
      </c>
      <c r="K55" s="9">
        <v>49</v>
      </c>
      <c r="L55" s="9">
        <f>L54</f>
        <v>255</v>
      </c>
    </row>
    <row r="56" spans="6:12" x14ac:dyDescent="0.25">
      <c r="H56" s="5">
        <f t="shared" si="8"/>
        <v>0</v>
      </c>
      <c r="I56" s="9">
        <f t="shared" si="8"/>
        <v>207</v>
      </c>
      <c r="J56" s="10">
        <f t="shared" si="8"/>
        <v>48</v>
      </c>
      <c r="K56" s="9">
        <v>50</v>
      </c>
      <c r="L56" s="9">
        <f t="shared" ref="L56:L58" si="9">L55</f>
        <v>255</v>
      </c>
    </row>
    <row r="57" spans="6:12" x14ac:dyDescent="0.25">
      <c r="H57" s="5">
        <f t="shared" si="8"/>
        <v>0</v>
      </c>
      <c r="I57" s="9">
        <f t="shared" si="8"/>
        <v>207</v>
      </c>
      <c r="J57" s="10">
        <f t="shared" si="8"/>
        <v>48</v>
      </c>
      <c r="K57" s="9">
        <v>51</v>
      </c>
      <c r="L57" s="9">
        <f t="shared" si="9"/>
        <v>255</v>
      </c>
    </row>
    <row r="58" spans="6:12" x14ac:dyDescent="0.25">
      <c r="H58" s="5">
        <f t="shared" si="8"/>
        <v>0</v>
      </c>
      <c r="I58" s="9">
        <f t="shared" si="8"/>
        <v>207</v>
      </c>
      <c r="J58" s="10">
        <f t="shared" si="8"/>
        <v>48</v>
      </c>
      <c r="K58" s="9">
        <v>52</v>
      </c>
      <c r="L58" s="9">
        <f t="shared" si="9"/>
        <v>255</v>
      </c>
    </row>
  </sheetData>
  <sheetProtection sheet="1" objects="1" scenarios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Synthesis</vt:lpstr>
      <vt:lpstr>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Renke Bienert</dc:creator>
  <cp:lastModifiedBy>Renke Bienert</cp:lastModifiedBy>
  <dcterms:created xsi:type="dcterms:W3CDTF">2020-01-15T09:13:00Z</dcterms:created>
  <dcterms:modified xsi:type="dcterms:W3CDTF">2021-02-08T15:14:45Z</dcterms:modified>
</cp:coreProperties>
</file>