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ocalData\Training\2024\"/>
    </mc:Choice>
  </mc:AlternateContent>
  <xr:revisionPtr revIDLastSave="0" documentId="13_ncr:1_{AB41A5CD-D37A-4AE8-BF6C-61D49793383A}" xr6:coauthVersionLast="47" xr6:coauthVersionMax="47" xr10:uidLastSave="{00000000-0000-0000-0000-000000000000}"/>
  <bookViews>
    <workbookView xWindow="-108" yWindow="-108" windowWidth="23256" windowHeight="12576" xr2:uid="{0795EB0D-DF07-4690-9E16-0C08C407A3E7}"/>
  </bookViews>
  <sheets>
    <sheet name="Dynamic Power Reduction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1" l="1"/>
  <c r="R2" i="1" s="1"/>
  <c r="P6" i="1"/>
  <c r="P7" i="1" s="1"/>
  <c r="K6" i="1"/>
  <c r="J6" i="1"/>
  <c r="I6" i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H6" i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F6" i="1"/>
  <c r="F7" i="1" s="1"/>
  <c r="E6" i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D6" i="1"/>
  <c r="D7" i="1" s="1"/>
  <c r="D8" i="1" s="1"/>
  <c r="M6" i="1" l="1"/>
  <c r="K8" i="1"/>
  <c r="D9" i="1"/>
  <c r="L7" i="1"/>
  <c r="F8" i="1"/>
  <c r="P8" i="1"/>
  <c r="L6" i="1"/>
  <c r="J7" i="1"/>
  <c r="K7" i="1"/>
  <c r="N6" i="1"/>
  <c r="O6" i="1"/>
  <c r="Q6" i="1"/>
  <c r="S6" i="1" s="1"/>
  <c r="W6" i="1" l="1"/>
  <c r="P9" i="1"/>
  <c r="L8" i="1"/>
  <c r="F9" i="1"/>
  <c r="K9" i="1"/>
  <c r="D10" i="1"/>
  <c r="O7" i="1"/>
  <c r="N7" i="1"/>
  <c r="M7" i="1"/>
  <c r="J8" i="1"/>
  <c r="R6" i="1"/>
  <c r="V6" i="1" s="1"/>
  <c r="U6" i="1" s="1"/>
  <c r="D11" i="1" l="1"/>
  <c r="K10" i="1"/>
  <c r="L9" i="1"/>
  <c r="F10" i="1"/>
  <c r="N8" i="1"/>
  <c r="M8" i="1"/>
  <c r="J9" i="1"/>
  <c r="O8" i="1"/>
  <c r="Q7" i="1"/>
  <c r="P10" i="1"/>
  <c r="Q8" i="1" l="1"/>
  <c r="S7" i="1"/>
  <c r="W7" i="1" s="1"/>
  <c r="R7" i="1"/>
  <c r="V7" i="1" s="1"/>
  <c r="U7" i="1" s="1"/>
  <c r="F11" i="1"/>
  <c r="L10" i="1"/>
  <c r="D12" i="1"/>
  <c r="K11" i="1"/>
  <c r="P11" i="1"/>
  <c r="J10" i="1"/>
  <c r="O9" i="1"/>
  <c r="N9" i="1"/>
  <c r="M9" i="1"/>
  <c r="L11" i="1" l="1"/>
  <c r="F12" i="1"/>
  <c r="S8" i="1"/>
  <c r="W8" i="1" s="1"/>
  <c r="R8" i="1"/>
  <c r="V8" i="1" s="1"/>
  <c r="U8" i="1" s="1"/>
  <c r="P12" i="1"/>
  <c r="K12" i="1"/>
  <c r="D13" i="1"/>
  <c r="O10" i="1"/>
  <c r="N10" i="1"/>
  <c r="M10" i="1"/>
  <c r="J11" i="1"/>
  <c r="Q9" i="1"/>
  <c r="F13" i="1" l="1"/>
  <c r="L12" i="1"/>
  <c r="S9" i="1"/>
  <c r="W9" i="1" s="1"/>
  <c r="R9" i="1"/>
  <c r="V9" i="1" s="1"/>
  <c r="U9" i="1" s="1"/>
  <c r="K13" i="1"/>
  <c r="D14" i="1"/>
  <c r="O11" i="1"/>
  <c r="M11" i="1"/>
  <c r="N11" i="1"/>
  <c r="J12" i="1"/>
  <c r="P13" i="1"/>
  <c r="Q10" i="1"/>
  <c r="L13" i="1" l="1"/>
  <c r="F14" i="1"/>
  <c r="Q11" i="1"/>
  <c r="R10" i="1"/>
  <c r="V10" i="1" s="1"/>
  <c r="U10" i="1" s="1"/>
  <c r="S10" i="1"/>
  <c r="W10" i="1" s="1"/>
  <c r="P14" i="1"/>
  <c r="D15" i="1"/>
  <c r="K14" i="1"/>
  <c r="N12" i="1"/>
  <c r="M12" i="1"/>
  <c r="O12" i="1"/>
  <c r="J13" i="1"/>
  <c r="S11" i="1" l="1"/>
  <c r="W11" i="1" s="1"/>
  <c r="R11" i="1"/>
  <c r="V11" i="1" s="1"/>
  <c r="U11" i="1" s="1"/>
  <c r="F15" i="1"/>
  <c r="L14" i="1"/>
  <c r="J14" i="1"/>
  <c r="O13" i="1"/>
  <c r="N13" i="1"/>
  <c r="M13" i="1"/>
  <c r="P15" i="1"/>
  <c r="Q12" i="1"/>
  <c r="D16" i="1"/>
  <c r="K15" i="1"/>
  <c r="O14" i="1" l="1"/>
  <c r="M14" i="1"/>
  <c r="J15" i="1"/>
  <c r="N14" i="1"/>
  <c r="K16" i="1"/>
  <c r="D17" i="1"/>
  <c r="P16" i="1"/>
  <c r="F16" i="1"/>
  <c r="L15" i="1"/>
  <c r="Q13" i="1"/>
  <c r="R12" i="1"/>
  <c r="V12" i="1" s="1"/>
  <c r="U12" i="1" s="1"/>
  <c r="S12" i="1"/>
  <c r="W12" i="1" s="1"/>
  <c r="K17" i="1" l="1"/>
  <c r="D18" i="1"/>
  <c r="P17" i="1"/>
  <c r="R13" i="1"/>
  <c r="V13" i="1" s="1"/>
  <c r="U13" i="1" s="1"/>
  <c r="S13" i="1"/>
  <c r="W13" i="1" s="1"/>
  <c r="O15" i="1"/>
  <c r="M15" i="1"/>
  <c r="J16" i="1"/>
  <c r="N15" i="1"/>
  <c r="F17" i="1"/>
  <c r="L16" i="1"/>
  <c r="Q14" i="1"/>
  <c r="S14" i="1" l="1"/>
  <c r="W14" i="1" s="1"/>
  <c r="R14" i="1"/>
  <c r="V14" i="1" s="1"/>
  <c r="U14" i="1" s="1"/>
  <c r="Q15" i="1"/>
  <c r="L17" i="1"/>
  <c r="F18" i="1"/>
  <c r="P18" i="1"/>
  <c r="N16" i="1"/>
  <c r="M16" i="1"/>
  <c r="J17" i="1"/>
  <c r="O16" i="1"/>
  <c r="D19" i="1"/>
  <c r="K18" i="1"/>
  <c r="F19" i="1" l="1"/>
  <c r="L18" i="1"/>
  <c r="D20" i="1"/>
  <c r="K19" i="1"/>
  <c r="P19" i="1"/>
  <c r="R15" i="1"/>
  <c r="V15" i="1" s="1"/>
  <c r="U15" i="1" s="1"/>
  <c r="S15" i="1"/>
  <c r="W15" i="1" s="1"/>
  <c r="Q16" i="1"/>
  <c r="J18" i="1"/>
  <c r="O17" i="1"/>
  <c r="N17" i="1"/>
  <c r="M17" i="1"/>
  <c r="P20" i="1" l="1"/>
  <c r="R18" i="1"/>
  <c r="O18" i="1"/>
  <c r="M18" i="1"/>
  <c r="J19" i="1"/>
  <c r="S18" i="1"/>
  <c r="N18" i="1"/>
  <c r="S16" i="1"/>
  <c r="W16" i="1" s="1"/>
  <c r="R16" i="1"/>
  <c r="V16" i="1" s="1"/>
  <c r="U16" i="1" s="1"/>
  <c r="K20" i="1"/>
  <c r="D21" i="1"/>
  <c r="Q17" i="1"/>
  <c r="L19" i="1"/>
  <c r="F20" i="1"/>
  <c r="S17" i="1" l="1"/>
  <c r="W17" i="1" s="1"/>
  <c r="R17" i="1"/>
  <c r="V17" i="1" s="1"/>
  <c r="U17" i="1" s="1"/>
  <c r="V18" i="1"/>
  <c r="U18" i="1" s="1"/>
  <c r="W18" i="1"/>
  <c r="Q18" i="1"/>
  <c r="O19" i="1"/>
  <c r="N19" i="1"/>
  <c r="M19" i="1"/>
  <c r="S19" i="1"/>
  <c r="R19" i="1"/>
  <c r="J20" i="1"/>
  <c r="K21" i="1"/>
  <c r="D22" i="1"/>
  <c r="L20" i="1"/>
  <c r="F21" i="1"/>
  <c r="P21" i="1"/>
  <c r="W19" i="1" l="1"/>
  <c r="V19" i="1"/>
  <c r="U19" i="1" s="1"/>
  <c r="Q19" i="1"/>
  <c r="L21" i="1"/>
  <c r="F22" i="1"/>
  <c r="P22" i="1"/>
  <c r="D23" i="1"/>
  <c r="K22" i="1"/>
  <c r="N20" i="1"/>
  <c r="M20" i="1"/>
  <c r="J21" i="1"/>
  <c r="S20" i="1"/>
  <c r="R20" i="1"/>
  <c r="O20" i="1"/>
  <c r="D24" i="1" l="1"/>
  <c r="K23" i="1"/>
  <c r="J22" i="1"/>
  <c r="S21" i="1"/>
  <c r="R21" i="1"/>
  <c r="O21" i="1"/>
  <c r="N21" i="1"/>
  <c r="M21" i="1"/>
  <c r="P23" i="1"/>
  <c r="F23" i="1"/>
  <c r="L22" i="1"/>
  <c r="W20" i="1"/>
  <c r="V20" i="1"/>
  <c r="U20" i="1" s="1"/>
  <c r="Q20" i="1"/>
  <c r="W21" i="1" l="1"/>
  <c r="V21" i="1"/>
  <c r="U21" i="1" s="1"/>
  <c r="Q21" i="1"/>
  <c r="L23" i="1"/>
  <c r="F24" i="1"/>
  <c r="R22" i="1"/>
  <c r="O22" i="1"/>
  <c r="M22" i="1"/>
  <c r="J23" i="1"/>
  <c r="S22" i="1"/>
  <c r="N22" i="1"/>
  <c r="P24" i="1"/>
  <c r="K24" i="1"/>
  <c r="D25" i="1"/>
  <c r="V22" i="1" l="1"/>
  <c r="U22" i="1" s="1"/>
  <c r="W22" i="1"/>
  <c r="Q22" i="1"/>
  <c r="K25" i="1"/>
  <c r="D26" i="1"/>
  <c r="L24" i="1"/>
  <c r="F25" i="1"/>
  <c r="P25" i="1"/>
  <c r="O23" i="1"/>
  <c r="N23" i="1"/>
  <c r="M23" i="1"/>
  <c r="S23" i="1"/>
  <c r="R23" i="1"/>
  <c r="J24" i="1"/>
  <c r="N24" i="1" l="1"/>
  <c r="M24" i="1"/>
  <c r="J25" i="1"/>
  <c r="S24" i="1"/>
  <c r="R24" i="1"/>
  <c r="O24" i="1"/>
  <c r="W23" i="1"/>
  <c r="V23" i="1"/>
  <c r="U23" i="1" s="1"/>
  <c r="Q23" i="1"/>
  <c r="L25" i="1"/>
  <c r="F26" i="1"/>
  <c r="D27" i="1"/>
  <c r="K26" i="1"/>
  <c r="P26" i="1"/>
  <c r="D28" i="1" l="1"/>
  <c r="K27" i="1"/>
  <c r="W24" i="1"/>
  <c r="V24" i="1"/>
  <c r="U24" i="1" s="1"/>
  <c r="Q24" i="1"/>
  <c r="P27" i="1"/>
  <c r="F27" i="1"/>
  <c r="L26" i="1"/>
  <c r="J26" i="1"/>
  <c r="S25" i="1"/>
  <c r="R25" i="1"/>
  <c r="O25" i="1"/>
  <c r="N25" i="1"/>
  <c r="M25" i="1"/>
  <c r="F28" i="1" l="1"/>
  <c r="L27" i="1"/>
  <c r="W25" i="1"/>
  <c r="V25" i="1"/>
  <c r="U25" i="1" s="1"/>
  <c r="Q25" i="1"/>
  <c r="P28" i="1"/>
  <c r="R26" i="1"/>
  <c r="O26" i="1"/>
  <c r="M26" i="1"/>
  <c r="J27" i="1"/>
  <c r="N26" i="1"/>
  <c r="S26" i="1"/>
  <c r="K28" i="1"/>
  <c r="D29" i="1"/>
  <c r="P29" i="1" l="1"/>
  <c r="O27" i="1"/>
  <c r="N27" i="1"/>
  <c r="M27" i="1"/>
  <c r="S27" i="1"/>
  <c r="R27" i="1"/>
  <c r="J28" i="1"/>
  <c r="K29" i="1"/>
  <c r="D30" i="1"/>
  <c r="V26" i="1"/>
  <c r="U26" i="1" s="1"/>
  <c r="W26" i="1"/>
  <c r="Q26" i="1"/>
  <c r="L28" i="1"/>
  <c r="F29" i="1"/>
  <c r="N28" i="1" l="1"/>
  <c r="M28" i="1"/>
  <c r="J29" i="1"/>
  <c r="S28" i="1"/>
  <c r="R28" i="1"/>
  <c r="O28" i="1"/>
  <c r="L29" i="1"/>
  <c r="F30" i="1"/>
  <c r="W27" i="1"/>
  <c r="V27" i="1"/>
  <c r="U27" i="1" s="1"/>
  <c r="Q27" i="1"/>
  <c r="D31" i="1"/>
  <c r="K30" i="1"/>
  <c r="P30" i="1"/>
  <c r="W28" i="1" l="1"/>
  <c r="V28" i="1"/>
  <c r="U28" i="1" s="1"/>
  <c r="Q28" i="1"/>
  <c r="F31" i="1"/>
  <c r="L30" i="1"/>
  <c r="P31" i="1"/>
  <c r="D32" i="1"/>
  <c r="K31" i="1"/>
  <c r="J30" i="1"/>
  <c r="S29" i="1"/>
  <c r="R29" i="1"/>
  <c r="O29" i="1"/>
  <c r="N29" i="1"/>
  <c r="M29" i="1"/>
  <c r="W29" i="1" l="1"/>
  <c r="V29" i="1"/>
  <c r="U29" i="1" s="1"/>
  <c r="Q29" i="1"/>
  <c r="K32" i="1"/>
  <c r="D33" i="1"/>
  <c r="P32" i="1"/>
  <c r="F32" i="1"/>
  <c r="L31" i="1"/>
  <c r="R30" i="1"/>
  <c r="O30" i="1"/>
  <c r="M30" i="1"/>
  <c r="J31" i="1"/>
  <c r="N30" i="1"/>
  <c r="S30" i="1"/>
  <c r="L32" i="1" l="1"/>
  <c r="F33" i="1"/>
  <c r="O31" i="1"/>
  <c r="N31" i="1"/>
  <c r="M31" i="1"/>
  <c r="S31" i="1"/>
  <c r="R31" i="1"/>
  <c r="J32" i="1"/>
  <c r="P33" i="1"/>
  <c r="K33" i="1"/>
  <c r="D34" i="1"/>
  <c r="V30" i="1"/>
  <c r="U30" i="1" s="1"/>
  <c r="W30" i="1"/>
  <c r="Q30" i="1"/>
  <c r="N32" i="1" l="1"/>
  <c r="M32" i="1"/>
  <c r="J33" i="1"/>
  <c r="S32" i="1"/>
  <c r="R32" i="1"/>
  <c r="O32" i="1"/>
  <c r="W31" i="1"/>
  <c r="V31" i="1"/>
  <c r="U31" i="1" s="1"/>
  <c r="Q31" i="1"/>
  <c r="D35" i="1"/>
  <c r="K34" i="1"/>
  <c r="P34" i="1"/>
  <c r="L33" i="1"/>
  <c r="F34" i="1"/>
  <c r="F35" i="1" l="1"/>
  <c r="L34" i="1"/>
  <c r="D36" i="1"/>
  <c r="K35" i="1"/>
  <c r="P35" i="1"/>
  <c r="J34" i="1"/>
  <c r="S33" i="1"/>
  <c r="R33" i="1"/>
  <c r="O33" i="1"/>
  <c r="N33" i="1"/>
  <c r="M33" i="1"/>
  <c r="W32" i="1"/>
  <c r="V32" i="1"/>
  <c r="U32" i="1" s="1"/>
  <c r="Q32" i="1"/>
  <c r="R34" i="1" l="1"/>
  <c r="O34" i="1"/>
  <c r="M34" i="1"/>
  <c r="J35" i="1"/>
  <c r="S34" i="1"/>
  <c r="N34" i="1"/>
  <c r="P36" i="1"/>
  <c r="W33" i="1"/>
  <c r="V33" i="1"/>
  <c r="U33" i="1" s="1"/>
  <c r="Q33" i="1"/>
  <c r="K36" i="1"/>
  <c r="D37" i="1"/>
  <c r="L35" i="1"/>
  <c r="F36" i="1"/>
  <c r="L36" i="1" l="1"/>
  <c r="F37" i="1"/>
  <c r="P37" i="1"/>
  <c r="K37" i="1"/>
  <c r="D38" i="1"/>
  <c r="O35" i="1"/>
  <c r="N35" i="1"/>
  <c r="M35" i="1"/>
  <c r="S35" i="1"/>
  <c r="R35" i="1"/>
  <c r="J36" i="1"/>
  <c r="V34" i="1"/>
  <c r="U34" i="1" s="1"/>
  <c r="W34" i="1"/>
  <c r="Q34" i="1"/>
  <c r="D39" i="1" l="1"/>
  <c r="K38" i="1"/>
  <c r="N36" i="1"/>
  <c r="M36" i="1"/>
  <c r="J37" i="1"/>
  <c r="S36" i="1"/>
  <c r="R36" i="1"/>
  <c r="O36" i="1"/>
  <c r="P38" i="1"/>
  <c r="L37" i="1"/>
  <c r="F38" i="1"/>
  <c r="W35" i="1"/>
  <c r="V35" i="1"/>
  <c r="U35" i="1" s="1"/>
  <c r="Q35" i="1"/>
  <c r="J38" i="1" l="1"/>
  <c r="S37" i="1"/>
  <c r="R37" i="1"/>
  <c r="O37" i="1"/>
  <c r="N37" i="1"/>
  <c r="M37" i="1"/>
  <c r="F39" i="1"/>
  <c r="L38" i="1"/>
  <c r="W36" i="1"/>
  <c r="V36" i="1"/>
  <c r="U36" i="1" s="1"/>
  <c r="Q36" i="1"/>
  <c r="P39" i="1"/>
  <c r="D40" i="1"/>
  <c r="K39" i="1"/>
  <c r="L39" i="1" l="1"/>
  <c r="F40" i="1"/>
  <c r="W37" i="1"/>
  <c r="V37" i="1"/>
  <c r="U37" i="1" s="1"/>
  <c r="Q37" i="1"/>
  <c r="P40" i="1"/>
  <c r="K40" i="1"/>
  <c r="D41" i="1"/>
  <c r="R38" i="1"/>
  <c r="O38" i="1"/>
  <c r="M38" i="1"/>
  <c r="J39" i="1"/>
  <c r="S38" i="1"/>
  <c r="N38" i="1"/>
  <c r="P41" i="1" l="1"/>
  <c r="O39" i="1"/>
  <c r="N39" i="1"/>
  <c r="M39" i="1"/>
  <c r="S39" i="1"/>
  <c r="R39" i="1"/>
  <c r="J40" i="1"/>
  <c r="V38" i="1"/>
  <c r="U38" i="1" s="1"/>
  <c r="W38" i="1"/>
  <c r="Q38" i="1"/>
  <c r="L40" i="1"/>
  <c r="F41" i="1"/>
  <c r="K41" i="1"/>
  <c r="D42" i="1"/>
  <c r="D43" i="1" l="1"/>
  <c r="K42" i="1"/>
  <c r="W39" i="1"/>
  <c r="V39" i="1"/>
  <c r="U39" i="1" s="1"/>
  <c r="Q39" i="1"/>
  <c r="P42" i="1"/>
  <c r="N40" i="1"/>
  <c r="M40" i="1"/>
  <c r="J41" i="1"/>
  <c r="S40" i="1"/>
  <c r="R40" i="1"/>
  <c r="O40" i="1"/>
  <c r="L41" i="1"/>
  <c r="F42" i="1"/>
  <c r="J42" i="1" l="1"/>
  <c r="S41" i="1"/>
  <c r="R41" i="1"/>
  <c r="O41" i="1"/>
  <c r="N41" i="1"/>
  <c r="M41" i="1"/>
  <c r="F43" i="1"/>
  <c r="L42" i="1"/>
  <c r="P43" i="1"/>
  <c r="W40" i="1"/>
  <c r="V40" i="1"/>
  <c r="U40" i="1" s="1"/>
  <c r="Q40" i="1"/>
  <c r="D44" i="1"/>
  <c r="K43" i="1"/>
  <c r="K44" i="1" l="1"/>
  <c r="D45" i="1"/>
  <c r="W41" i="1"/>
  <c r="V41" i="1"/>
  <c r="U41" i="1" s="1"/>
  <c r="Q41" i="1"/>
  <c r="F44" i="1"/>
  <c r="L43" i="1"/>
  <c r="P44" i="1"/>
  <c r="R42" i="1"/>
  <c r="O42" i="1"/>
  <c r="M42" i="1"/>
  <c r="J43" i="1"/>
  <c r="N42" i="1"/>
  <c r="S42" i="1"/>
  <c r="P45" i="1" l="1"/>
  <c r="L44" i="1"/>
  <c r="F45" i="1"/>
  <c r="O43" i="1"/>
  <c r="N43" i="1"/>
  <c r="M43" i="1"/>
  <c r="S43" i="1"/>
  <c r="R43" i="1"/>
  <c r="J44" i="1"/>
  <c r="V42" i="1"/>
  <c r="U42" i="1" s="1"/>
  <c r="W42" i="1"/>
  <c r="Q42" i="1"/>
  <c r="K45" i="1"/>
  <c r="D46" i="1"/>
  <c r="D47" i="1" l="1"/>
  <c r="K46" i="1"/>
  <c r="N44" i="1"/>
  <c r="M44" i="1"/>
  <c r="J45" i="1"/>
  <c r="S44" i="1"/>
  <c r="R44" i="1"/>
  <c r="O44" i="1"/>
  <c r="P46" i="1"/>
  <c r="W43" i="1"/>
  <c r="V43" i="1"/>
  <c r="U43" i="1" s="1"/>
  <c r="Q43" i="1"/>
  <c r="L45" i="1"/>
  <c r="F46" i="1"/>
  <c r="J46" i="1" l="1"/>
  <c r="S45" i="1"/>
  <c r="R45" i="1"/>
  <c r="O45" i="1"/>
  <c r="N45" i="1"/>
  <c r="M45" i="1"/>
  <c r="F47" i="1"/>
  <c r="L46" i="1"/>
  <c r="W44" i="1"/>
  <c r="V44" i="1"/>
  <c r="U44" i="1" s="1"/>
  <c r="Q44" i="1"/>
  <c r="P47" i="1"/>
  <c r="D48" i="1"/>
  <c r="K48" i="1" s="1"/>
  <c r="K47" i="1"/>
  <c r="F48" i="1" l="1"/>
  <c r="L48" i="1" s="1"/>
  <c r="L47" i="1"/>
  <c r="P48" i="1"/>
  <c r="W45" i="1"/>
  <c r="V45" i="1"/>
  <c r="U45" i="1" s="1"/>
  <c r="Q45" i="1"/>
  <c r="R46" i="1"/>
  <c r="O46" i="1"/>
  <c r="M46" i="1"/>
  <c r="J47" i="1"/>
  <c r="N46" i="1"/>
  <c r="S46" i="1"/>
  <c r="V46" i="1" l="1"/>
  <c r="U46" i="1" s="1"/>
  <c r="W46" i="1"/>
  <c r="Q46" i="1"/>
  <c r="O47" i="1"/>
  <c r="N47" i="1"/>
  <c r="M47" i="1"/>
  <c r="S47" i="1"/>
  <c r="R47" i="1"/>
  <c r="J48" i="1"/>
  <c r="W47" i="1" l="1"/>
  <c r="V47" i="1"/>
  <c r="U47" i="1" s="1"/>
  <c r="Q47" i="1"/>
  <c r="N48" i="1"/>
  <c r="M48" i="1"/>
  <c r="S48" i="1"/>
  <c r="R48" i="1"/>
  <c r="O48" i="1"/>
  <c r="W48" i="1" l="1"/>
  <c r="V48" i="1"/>
  <c r="U48" i="1" s="1"/>
  <c r="Q48" i="1"/>
</calcChain>
</file>

<file path=xl/sharedStrings.xml><?xml version="1.0" encoding="utf-8"?>
<sst xmlns="http://schemas.openxmlformats.org/spreadsheetml/2006/main" count="52" uniqueCount="29">
  <si>
    <t>unloaded current:</t>
  </si>
  <si>
    <t>mA</t>
  </si>
  <si>
    <t>Target current:</t>
  </si>
  <si>
    <t>Ω RDON</t>
  </si>
  <si>
    <t>DPR:</t>
  </si>
  <si>
    <t>Hysteresis loaded:</t>
  </si>
  <si>
    <t>Hystersis unloaded:</t>
  </si>
  <si>
    <t>VDDPA</t>
  </si>
  <si>
    <t>Current reduction</t>
  </si>
  <si>
    <t>Target current</t>
  </si>
  <si>
    <t>max load</t>
  </si>
  <si>
    <t>DPR current</t>
  </si>
  <si>
    <t>Hysteresis loaded</t>
  </si>
  <si>
    <t>Hysteresis unloaded</t>
  </si>
  <si>
    <t>VDDPA target</t>
  </si>
  <si>
    <t>current</t>
  </si>
  <si>
    <t>Load</t>
  </si>
  <si>
    <t>nominal current</t>
  </si>
  <si>
    <t>RDON</t>
  </si>
  <si>
    <t>Poffset</t>
  </si>
  <si>
    <t>Pmin</t>
  </si>
  <si>
    <t>Pmax</t>
  </si>
  <si>
    <t>Pmin (real)</t>
  </si>
  <si>
    <t>Pmax (real)</t>
  </si>
  <si>
    <t>[V]</t>
  </si>
  <si>
    <t>Ω</t>
  </si>
  <si>
    <t>V</t>
  </si>
  <si>
    <t>mW</t>
  </si>
  <si>
    <t>max: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</si>
</sst>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center"/>
    </xf>
    <xf numFmtId="1" fontId="0" fillId="2" borderId="1" xfId="0" applyNumberFormat="1" applyFill="1" applyBorder="1" applyAlignment="1">
      <alignment horizontal="center" wrapText="1"/>
    </xf>
    <xf numFmtId="1" fontId="0" fillId="3" borderId="2" xfId="0" applyNumberFormat="1" applyFill="1" applyBorder="1" applyAlignment="1" applyProtection="1">
      <alignment horizontal="center"/>
      <protection locked="0"/>
    </xf>
    <xf numFmtId="1" fontId="0" fillId="2" borderId="3" xfId="0" applyNumberFormat="1" applyFill="1" applyBorder="1" applyAlignment="1">
      <alignment horizontal="left"/>
    </xf>
    <xf numFmtId="1" fontId="0" fillId="0" borderId="0" xfId="0" applyNumberFormat="1" applyAlignment="1">
      <alignment horizontal="left"/>
    </xf>
    <xf numFmtId="1" fontId="0" fillId="2" borderId="1" xfId="0" applyNumberFormat="1" applyFill="1" applyBorder="1" applyAlignment="1">
      <alignment horizontal="right" wrapText="1"/>
    </xf>
    <xf numFmtId="164" fontId="0" fillId="4" borderId="0" xfId="0" applyNumberFormat="1" applyFill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" fontId="0" fillId="3" borderId="6" xfId="0" applyNumberFormat="1" applyFill="1" applyBorder="1" applyAlignment="1" applyProtection="1">
      <alignment horizontal="center"/>
      <protection locked="0"/>
    </xf>
    <xf numFmtId="1" fontId="0" fillId="2" borderId="6" xfId="0" applyNumberFormat="1" applyFill="1" applyBorder="1" applyAlignment="1">
      <alignment horizontal="left"/>
    </xf>
    <xf numFmtId="1" fontId="1" fillId="0" borderId="7" xfId="0" applyNumberFormat="1" applyFont="1" applyBorder="1" applyAlignment="1">
      <alignment horizontal="center" wrapText="1"/>
    </xf>
    <xf numFmtId="0" fontId="0" fillId="2" borderId="1" xfId="0" applyFill="1" applyBorder="1" applyAlignment="1">
      <alignment horizontal="right" wrapText="1"/>
    </xf>
    <xf numFmtId="0" fontId="0" fillId="3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3" xfId="0" applyFill="1" applyBorder="1"/>
    <xf numFmtId="164" fontId="0" fillId="2" borderId="8" xfId="0" applyNumberFormat="1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0" fontId="0" fillId="0" borderId="0" xfId="0" applyAlignment="1">
      <alignment wrapText="1"/>
    </xf>
    <xf numFmtId="164" fontId="0" fillId="2" borderId="4" xfId="0" applyNumberFormat="1" applyFill="1" applyBorder="1" applyAlignment="1">
      <alignment horizontal="center" wrapText="1"/>
    </xf>
    <xf numFmtId="1" fontId="0" fillId="2" borderId="4" xfId="0" applyNumberFormat="1" applyFill="1" applyBorder="1" applyAlignment="1">
      <alignment wrapText="1"/>
    </xf>
    <xf numFmtId="1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 wrapText="1"/>
    </xf>
    <xf numFmtId="164" fontId="0" fillId="2" borderId="10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2" borderId="4" xfId="0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" fontId="0" fillId="2" borderId="4" xfId="0" applyNumberFormat="1" applyFill="1" applyBorder="1"/>
    <xf numFmtId="2" fontId="2" fillId="0" borderId="0" xfId="0" applyNumberFormat="1" applyFont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3" borderId="11" xfId="0" applyFill="1" applyBorder="1" applyAlignment="1" applyProtection="1">
      <alignment horizontal="center"/>
      <protection locked="0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4" xfId="0" applyNumberFormat="1" applyBorder="1"/>
    <xf numFmtId="164" fontId="0" fillId="0" borderId="12" xfId="0" applyNumberFormat="1" applyBorder="1" applyAlignment="1">
      <alignment horizontal="center"/>
    </xf>
    <xf numFmtId="0" fontId="0" fillId="3" borderId="13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5"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Pout[mW] versus VDDPA[V]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Minimum power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'Dynamic Power Reduction'!$J$6:$J$48</c:f>
              <c:numCache>
                <c:formatCode>0.0</c:formatCode>
                <c:ptCount val="43"/>
                <c:pt idx="0">
                  <c:v>5.7</c:v>
                </c:pt>
                <c:pt idx="1">
                  <c:v>5.3503067484662576</c:v>
                </c:pt>
                <c:pt idx="2">
                  <c:v>5.0220670706462425</c:v>
                </c:pt>
                <c:pt idx="3">
                  <c:v>4.0207346792597214</c:v>
                </c:pt>
                <c:pt idx="4">
                  <c:v>3.4770054343776238</c:v>
                </c:pt>
                <c:pt idx="5">
                  <c:v>3.053947738940042</c:v>
                </c:pt>
                <c:pt idx="6">
                  <c:v>2.6645998200313517</c:v>
                </c:pt>
                <c:pt idx="7">
                  <c:v>2.2743864572652539</c:v>
                </c:pt>
                <c:pt idx="8">
                  <c:v>2.0510092159267019</c:v>
                </c:pt>
                <c:pt idx="9">
                  <c:v>1.8477560503844161</c:v>
                </c:pt>
                <c:pt idx="10">
                  <c:v>1.6629804453459747</c:v>
                </c:pt>
                <c:pt idx="11">
                  <c:v>1.4951567306780322</c:v>
                </c:pt>
                <c:pt idx="12">
                  <c:v>1.3497942707510013</c:v>
                </c:pt>
                <c:pt idx="13">
                  <c:v>1.2116757872322943</c:v>
                </c:pt>
                <c:pt idx="14">
                  <c:v>1.0865261754054845</c:v>
                </c:pt>
                <c:pt idx="15">
                  <c:v>0.9732390860267135</c:v>
                </c:pt>
                <c:pt idx="16">
                  <c:v>0.87544951278957961</c:v>
                </c:pt>
                <c:pt idx="17">
                  <c:v>0.77864499935611642</c:v>
                </c:pt>
                <c:pt idx="18">
                  <c:v>0.69508309698619175</c:v>
                </c:pt>
                <c:pt idx="19">
                  <c:v>0.61975389435714634</c:v>
                </c:pt>
                <c:pt idx="20">
                  <c:v>0.55192013477576718</c:v>
                </c:pt>
                <c:pt idx="21">
                  <c:v>0.49645077449679559</c:v>
                </c:pt>
                <c:pt idx="22">
                  <c:v>0.44655622429611258</c:v>
                </c:pt>
                <c:pt idx="23">
                  <c:v>0.40167620175378976</c:v>
                </c:pt>
                <c:pt idx="24">
                  <c:v>0.36130673424084603</c:v>
                </c:pt>
                <c:pt idx="25">
                  <c:v>0.32499449964377608</c:v>
                </c:pt>
                <c:pt idx="26">
                  <c:v>0.292331735860482</c:v>
                </c:pt>
                <c:pt idx="27">
                  <c:v>0.26295166190465463</c:v>
                </c:pt>
                <c:pt idx="28">
                  <c:v>0.23652435920066922</c:v>
                </c:pt>
                <c:pt idx="29">
                  <c:v>0.21275306681869244</c:v>
                </c:pt>
                <c:pt idx="30">
                  <c:v>0.19137084904796958</c:v>
                </c:pt>
                <c:pt idx="31">
                  <c:v>0.17213759788736963</c:v>
                </c:pt>
                <c:pt idx="32">
                  <c:v>0.15483733679316164</c:v>
                </c:pt>
                <c:pt idx="33">
                  <c:v>0.13927579540691423</c:v>
                </c:pt>
                <c:pt idx="34">
                  <c:v>0.12527822802933491</c:v>
                </c:pt>
                <c:pt idx="35">
                  <c:v>0.11268745134296959</c:v>
                </c:pt>
                <c:pt idx="36">
                  <c:v>0.1013620793487013</c:v>
                </c:pt>
                <c:pt idx="37">
                  <c:v>9.1174935695565479E-2</c:v>
                </c:pt>
                <c:pt idx="38">
                  <c:v>8.2011625575408142E-2</c:v>
                </c:pt>
                <c:pt idx="39">
                  <c:v>7.3769251145718889E-2</c:v>
                </c:pt>
                <c:pt idx="40">
                  <c:v>6.6355256055696893E-2</c:v>
                </c:pt>
                <c:pt idx="41">
                  <c:v>5.9686386100350472E-2</c:v>
                </c:pt>
                <c:pt idx="42">
                  <c:v>5.3687754331471028E-2</c:v>
                </c:pt>
              </c:numCache>
            </c:numRef>
          </c:xVal>
          <c:yVal>
            <c:numRef>
              <c:f>'Dynamic Power Reduction'!$V$6:$V$48</c:f>
              <c:numCache>
                <c:formatCode>0</c:formatCode>
                <c:ptCount val="43"/>
                <c:pt idx="0">
                  <c:v>1467.2</c:v>
                </c:pt>
                <c:pt idx="1">
                  <c:v>1377.1877300613496</c:v>
                </c:pt>
                <c:pt idx="2">
                  <c:v>1292.6976852723101</c:v>
                </c:pt>
                <c:pt idx="3">
                  <c:v>854.01815371574469</c:v>
                </c:pt>
                <c:pt idx="4">
                  <c:v>675.94205646207809</c:v>
                </c:pt>
                <c:pt idx="5">
                  <c:v>557.05078318876519</c:v>
                </c:pt>
                <c:pt idx="6">
                  <c:v>454.05715880639502</c:v>
                </c:pt>
                <c:pt idx="7">
                  <c:v>353.44763576237926</c:v>
                </c:pt>
                <c:pt idx="8">
                  <c:v>314.63201024672071</c:v>
                </c:pt>
                <c:pt idx="9">
                  <c:v>279.75674938276336</c:v>
                </c:pt>
                <c:pt idx="10">
                  <c:v>248.45511355379509</c:v>
                </c:pt>
                <c:pt idx="11">
                  <c:v>220.39134826590924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F6-47F1-A31A-4C8F463D2574}"/>
            </c:ext>
          </c:extLst>
        </c:ser>
        <c:ser>
          <c:idx val="1"/>
          <c:order val="1"/>
          <c:tx>
            <c:v>Maximum power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'Dynamic Power Reduction'!$J$6:$J$48</c:f>
              <c:numCache>
                <c:formatCode>0.0</c:formatCode>
                <c:ptCount val="43"/>
                <c:pt idx="0">
                  <c:v>5.7</c:v>
                </c:pt>
                <c:pt idx="1">
                  <c:v>5.3503067484662576</c:v>
                </c:pt>
                <c:pt idx="2">
                  <c:v>5.0220670706462425</c:v>
                </c:pt>
                <c:pt idx="3">
                  <c:v>4.0207346792597214</c:v>
                </c:pt>
                <c:pt idx="4">
                  <c:v>3.4770054343776238</c:v>
                </c:pt>
                <c:pt idx="5">
                  <c:v>3.053947738940042</c:v>
                </c:pt>
                <c:pt idx="6">
                  <c:v>2.6645998200313517</c:v>
                </c:pt>
                <c:pt idx="7">
                  <c:v>2.2743864572652539</c:v>
                </c:pt>
                <c:pt idx="8">
                  <c:v>2.0510092159267019</c:v>
                </c:pt>
                <c:pt idx="9">
                  <c:v>1.8477560503844161</c:v>
                </c:pt>
                <c:pt idx="10">
                  <c:v>1.6629804453459747</c:v>
                </c:pt>
                <c:pt idx="11">
                  <c:v>1.4951567306780322</c:v>
                </c:pt>
                <c:pt idx="12">
                  <c:v>1.3497942707510013</c:v>
                </c:pt>
                <c:pt idx="13">
                  <c:v>1.2116757872322943</c:v>
                </c:pt>
                <c:pt idx="14">
                  <c:v>1.0865261754054845</c:v>
                </c:pt>
                <c:pt idx="15">
                  <c:v>0.9732390860267135</c:v>
                </c:pt>
                <c:pt idx="16">
                  <c:v>0.87544951278957961</c:v>
                </c:pt>
                <c:pt idx="17">
                  <c:v>0.77864499935611642</c:v>
                </c:pt>
                <c:pt idx="18">
                  <c:v>0.69508309698619175</c:v>
                </c:pt>
                <c:pt idx="19">
                  <c:v>0.61975389435714634</c:v>
                </c:pt>
                <c:pt idx="20">
                  <c:v>0.55192013477576718</c:v>
                </c:pt>
                <c:pt idx="21">
                  <c:v>0.49645077449679559</c:v>
                </c:pt>
                <c:pt idx="22">
                  <c:v>0.44655622429611258</c:v>
                </c:pt>
                <c:pt idx="23">
                  <c:v>0.40167620175378976</c:v>
                </c:pt>
                <c:pt idx="24">
                  <c:v>0.36130673424084603</c:v>
                </c:pt>
                <c:pt idx="25">
                  <c:v>0.32499449964377608</c:v>
                </c:pt>
                <c:pt idx="26">
                  <c:v>0.292331735860482</c:v>
                </c:pt>
                <c:pt idx="27">
                  <c:v>0.26295166190465463</c:v>
                </c:pt>
                <c:pt idx="28">
                  <c:v>0.23652435920066922</c:v>
                </c:pt>
                <c:pt idx="29">
                  <c:v>0.21275306681869244</c:v>
                </c:pt>
                <c:pt idx="30">
                  <c:v>0.19137084904796958</c:v>
                </c:pt>
                <c:pt idx="31">
                  <c:v>0.17213759788736963</c:v>
                </c:pt>
                <c:pt idx="32">
                  <c:v>0.15483733679316164</c:v>
                </c:pt>
                <c:pt idx="33">
                  <c:v>0.13927579540691423</c:v>
                </c:pt>
                <c:pt idx="34">
                  <c:v>0.12527822802933491</c:v>
                </c:pt>
                <c:pt idx="35">
                  <c:v>0.11268745134296959</c:v>
                </c:pt>
                <c:pt idx="36">
                  <c:v>0.1013620793487013</c:v>
                </c:pt>
                <c:pt idx="37">
                  <c:v>9.1174935695565479E-2</c:v>
                </c:pt>
                <c:pt idx="38">
                  <c:v>8.2011625575408142E-2</c:v>
                </c:pt>
                <c:pt idx="39">
                  <c:v>7.3769251145718889E-2</c:v>
                </c:pt>
                <c:pt idx="40">
                  <c:v>6.6355256055696893E-2</c:v>
                </c:pt>
                <c:pt idx="41">
                  <c:v>5.9686386100350472E-2</c:v>
                </c:pt>
                <c:pt idx="42">
                  <c:v>5.3687754331471028E-2</c:v>
                </c:pt>
              </c:numCache>
            </c:numRef>
          </c:xVal>
          <c:yVal>
            <c:numRef>
              <c:f>'Dynamic Power Reduction'!$W$6:$W$48</c:f>
              <c:numCache>
                <c:formatCode>0</c:formatCode>
                <c:ptCount val="43"/>
                <c:pt idx="0">
                  <c:v>1638.2</c:v>
                </c:pt>
                <c:pt idx="1">
                  <c:v>1537.6969325153375</c:v>
                </c:pt>
                <c:pt idx="2">
                  <c:v>1443.3596973916972</c:v>
                </c:pt>
                <c:pt idx="3">
                  <c:v>974.64019409353637</c:v>
                </c:pt>
                <c:pt idx="4">
                  <c:v>780.25221949340676</c:v>
                </c:pt>
                <c:pt idx="5">
                  <c:v>648.66921535696645</c:v>
                </c:pt>
                <c:pt idx="6">
                  <c:v>533.99515340733558</c:v>
                </c:pt>
                <c:pt idx="7">
                  <c:v>421.67922948033686</c:v>
                </c:pt>
                <c:pt idx="8">
                  <c:v>376.16228672452178</c:v>
                </c:pt>
                <c:pt idx="9">
                  <c:v>335.18943089429587</c:v>
                </c:pt>
                <c:pt idx="10">
                  <c:v>298.34452691417437</c:v>
                </c:pt>
                <c:pt idx="11">
                  <c:v>265.24605018625022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F6-47F1-A31A-4C8F463D2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839119"/>
        <c:axId val="1108606255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Sony observation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'Dynamic Power Reduction'!$X$6:$X$9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'Dynamic Power Reduction'!$AA$6:$AA$9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1CF6-47F1-A31A-4C8F463D2574}"/>
                  </c:ext>
                </c:extLst>
              </c15:ser>
            </c15:filteredScatterSeries>
          </c:ext>
        </c:extLst>
      </c:scatterChart>
      <c:valAx>
        <c:axId val="224839119"/>
        <c:scaling>
          <c:orientation val="minMax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8606255"/>
        <c:crosses val="autoZero"/>
        <c:crossBetween val="midCat"/>
      </c:valAx>
      <c:valAx>
        <c:axId val="1108606255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4839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136905</xdr:colOff>
      <xdr:row>3</xdr:row>
      <xdr:rowOff>91741</xdr:rowOff>
    </xdr:from>
    <xdr:to>
      <xdr:col>40</xdr:col>
      <xdr:colOff>230097</xdr:colOff>
      <xdr:row>26</xdr:row>
      <xdr:rowOff>161777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8F466F-99F4-4FF9-BA98-B81B946605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LocalData\Training\2024\NXP-NFC-Reader-DPC-LUT-Calibration_and_DPR.xlsx" TargetMode="External"/><Relationship Id="rId1" Type="http://schemas.openxmlformats.org/officeDocument/2006/relationships/externalLinkPath" Target="NXP-NFC-Reader-DPC-LUT-Calibration_and_DP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PC Calibration"/>
      <sheetName val="Dynamic Power Reduction"/>
    </sheetNames>
    <sheetDataSet>
      <sheetData sheetId="0"/>
      <sheetData sheetId="1">
        <row r="6">
          <cell r="J6">
            <v>5.7</v>
          </cell>
          <cell r="V6">
            <v>1456.9</v>
          </cell>
          <cell r="W6">
            <v>1627.9</v>
          </cell>
        </row>
        <row r="7">
          <cell r="J7">
            <v>5.3339449541284409</v>
          </cell>
          <cell r="V7">
            <v>1358.0036697247708</v>
          </cell>
          <cell r="W7">
            <v>1518.022018348624</v>
          </cell>
        </row>
        <row r="8">
          <cell r="J8">
            <v>4.7285585636292007</v>
          </cell>
          <cell r="V8">
            <v>1123.4889232847415</v>
          </cell>
          <cell r="W8">
            <v>1265.3456801936175</v>
          </cell>
        </row>
        <row r="9">
          <cell r="J9">
            <v>4.0552363086140399</v>
          </cell>
          <cell r="V9">
            <v>866.18424662063057</v>
          </cell>
          <cell r="W9">
            <v>987.84133587905171</v>
          </cell>
        </row>
        <row r="10">
          <cell r="J10">
            <v>3.7564294227161632</v>
          </cell>
          <cell r="V10">
            <v>798.6037148153415</v>
          </cell>
          <cell r="W10">
            <v>911.29659749682651</v>
          </cell>
        </row>
        <row r="11">
          <cell r="J11">
            <v>3.1744473994784479</v>
          </cell>
          <cell r="V11">
            <v>598.6896411297073</v>
          </cell>
          <cell r="W11">
            <v>693.92306311406071</v>
          </cell>
        </row>
        <row r="12">
          <cell r="J12">
            <v>2.6494426372570126</v>
          </cell>
          <cell r="V12">
            <v>438.738404439806</v>
          </cell>
          <cell r="W12">
            <v>518.22168355751637</v>
          </cell>
        </row>
        <row r="13">
          <cell r="J13">
            <v>2.3923237315316483</v>
          </cell>
          <cell r="V13">
            <v>388.98344462868977</v>
          </cell>
          <cell r="W13">
            <v>460.75315657463921</v>
          </cell>
        </row>
        <row r="14">
          <cell r="J14">
            <v>2.044721138061238</v>
          </cell>
          <cell r="V14">
            <v>303.83838665576639</v>
          </cell>
          <cell r="W14">
            <v>365.18002079760356</v>
          </cell>
        </row>
        <row r="15">
          <cell r="J15">
            <v>1.8402490242551142</v>
          </cell>
          <cell r="V15">
            <v>269.77404994167955</v>
          </cell>
          <cell r="W15">
            <v>324.98152066933301</v>
          </cell>
        </row>
        <row r="16">
          <cell r="J16">
            <v>1.5532377085456011</v>
          </cell>
          <cell r="V16">
            <v>205.95387019627461</v>
          </cell>
          <cell r="W16">
            <v>252.55100145264262</v>
          </cell>
        </row>
        <row r="17">
          <cell r="J17">
            <v>1.3705038604814126</v>
          </cell>
          <cell r="V17" t="str">
            <v/>
          </cell>
          <cell r="W17" t="str">
            <v/>
          </cell>
        </row>
        <row r="18">
          <cell r="J18">
            <v>1.2266009551308641</v>
          </cell>
          <cell r="V18" t="str">
            <v/>
          </cell>
          <cell r="W18" t="str">
            <v/>
          </cell>
        </row>
        <row r="19">
          <cell r="J19">
            <v>1.0848330055428748</v>
          </cell>
          <cell r="V19" t="str">
            <v/>
          </cell>
          <cell r="W19" t="str">
            <v/>
          </cell>
        </row>
        <row r="20">
          <cell r="J20">
            <v>0.95753117325978232</v>
          </cell>
          <cell r="V20" t="str">
            <v/>
          </cell>
          <cell r="W20" t="str">
            <v/>
          </cell>
        </row>
        <row r="21">
          <cell r="J21">
            <v>0.85830514494270649</v>
          </cell>
          <cell r="V21" t="str">
            <v/>
          </cell>
          <cell r="W21" t="str">
            <v/>
          </cell>
        </row>
        <row r="22">
          <cell r="J22">
            <v>0.76936160660667474</v>
          </cell>
          <cell r="V22" t="str">
            <v/>
          </cell>
          <cell r="W22" t="str">
            <v/>
          </cell>
        </row>
        <row r="23">
          <cell r="J23">
            <v>0.68963501524847015</v>
          </cell>
          <cell r="V23" t="str">
            <v/>
          </cell>
          <cell r="W23" t="str">
            <v/>
          </cell>
        </row>
        <row r="24">
          <cell r="J24">
            <v>0.61817024682893951</v>
          </cell>
          <cell r="V24" t="str">
            <v/>
          </cell>
          <cell r="W24" t="str">
            <v/>
          </cell>
        </row>
        <row r="25">
          <cell r="J25">
            <v>0.55411115389329813</v>
          </cell>
          <cell r="V25" t="str">
            <v/>
          </cell>
          <cell r="W25" t="str">
            <v/>
          </cell>
        </row>
        <row r="26">
          <cell r="J26">
            <v>0.49669030893026206</v>
          </cell>
          <cell r="V26" t="str">
            <v/>
          </cell>
          <cell r="W26" t="str">
            <v/>
          </cell>
        </row>
        <row r="27">
          <cell r="J27">
            <v>0.43749923584530859</v>
          </cell>
          <cell r="V27" t="str">
            <v/>
          </cell>
          <cell r="W27" t="str">
            <v/>
          </cell>
        </row>
        <row r="28">
          <cell r="J28">
            <v>0.39144668470369715</v>
          </cell>
          <cell r="V28" t="str">
            <v/>
          </cell>
          <cell r="W28" t="str">
            <v/>
          </cell>
        </row>
        <row r="29">
          <cell r="J29">
            <v>0.35024177052436062</v>
          </cell>
          <cell r="V29" t="str">
            <v/>
          </cell>
          <cell r="W29" t="str">
            <v/>
          </cell>
        </row>
        <row r="30">
          <cell r="J30">
            <v>0.31337421573232266</v>
          </cell>
          <cell r="V30" t="str">
            <v/>
          </cell>
          <cell r="W30" t="str">
            <v/>
          </cell>
        </row>
        <row r="31">
          <cell r="J31">
            <v>0.28038745618155181</v>
          </cell>
          <cell r="V31" t="str">
            <v/>
          </cell>
          <cell r="W31" t="str">
            <v/>
          </cell>
        </row>
        <row r="32">
          <cell r="J32">
            <v>0.25087298710980954</v>
          </cell>
          <cell r="V32" t="str">
            <v/>
          </cell>
          <cell r="W32" t="str">
            <v/>
          </cell>
        </row>
        <row r="33">
          <cell r="J33">
            <v>0.22446530425614539</v>
          </cell>
          <cell r="V33" t="str">
            <v/>
          </cell>
          <cell r="W33" t="str">
            <v/>
          </cell>
        </row>
        <row r="34">
          <cell r="J34">
            <v>0.20083737749234062</v>
          </cell>
          <cell r="V34" t="str">
            <v/>
          </cell>
          <cell r="W34" t="str">
            <v/>
          </cell>
        </row>
        <row r="35">
          <cell r="J35">
            <v>0.17969660091419953</v>
          </cell>
          <cell r="V35" t="str">
            <v/>
          </cell>
          <cell r="W35" t="str">
            <v/>
          </cell>
        </row>
        <row r="36">
          <cell r="J36">
            <v>0.16078116923902064</v>
          </cell>
          <cell r="V36" t="str">
            <v/>
          </cell>
          <cell r="W36" t="str">
            <v/>
          </cell>
        </row>
        <row r="37">
          <cell r="J37">
            <v>0.14385683563491319</v>
          </cell>
          <cell r="V37" t="str">
            <v/>
          </cell>
          <cell r="W37" t="str">
            <v/>
          </cell>
        </row>
        <row r="38">
          <cell r="J38">
            <v>0.12871401083123812</v>
          </cell>
          <cell r="V38" t="str">
            <v/>
          </cell>
          <cell r="W38" t="str">
            <v/>
          </cell>
        </row>
        <row r="39">
          <cell r="J39">
            <v>0.11516516758584464</v>
          </cell>
          <cell r="V39" t="str">
            <v/>
          </cell>
          <cell r="W39" t="str">
            <v/>
          </cell>
        </row>
        <row r="40">
          <cell r="J40">
            <v>0.10304251836628205</v>
          </cell>
          <cell r="V40" t="str">
            <v/>
          </cell>
          <cell r="W40" t="str">
            <v/>
          </cell>
        </row>
        <row r="41">
          <cell r="J41">
            <v>9.2195937485620771E-2</v>
          </cell>
          <cell r="V41" t="str">
            <v/>
          </cell>
          <cell r="W41" t="str">
            <v/>
          </cell>
        </row>
        <row r="42">
          <cell r="J42">
            <v>8.2491101960818589E-2</v>
          </cell>
          <cell r="V42" t="str">
            <v/>
          </cell>
          <cell r="W42" t="str">
            <v/>
          </cell>
        </row>
        <row r="43">
          <cell r="J43">
            <v>7.3807828070206111E-2</v>
          </cell>
          <cell r="V43" t="str">
            <v/>
          </cell>
          <cell r="W43" t="str">
            <v/>
          </cell>
        </row>
        <row r="44">
          <cell r="J44">
            <v>6.6038583010184407E-2</v>
          </cell>
          <cell r="V44" t="str">
            <v/>
          </cell>
          <cell r="W44" t="str">
            <v/>
          </cell>
        </row>
        <row r="45">
          <cell r="J45">
            <v>5.9087153219638679E-2</v>
          </cell>
          <cell r="V45" t="str">
            <v/>
          </cell>
          <cell r="W45" t="str">
            <v/>
          </cell>
        </row>
        <row r="46">
          <cell r="J46">
            <v>5.2867452880729346E-2</v>
          </cell>
          <cell r="V46" t="str">
            <v/>
          </cell>
          <cell r="W46" t="str">
            <v/>
          </cell>
        </row>
        <row r="47">
          <cell r="J47">
            <v>4.7302457840652568E-2</v>
          </cell>
          <cell r="V47" t="str">
            <v/>
          </cell>
          <cell r="W47" t="str">
            <v/>
          </cell>
        </row>
        <row r="48">
          <cell r="J48">
            <v>4.2323251752162824E-2</v>
          </cell>
          <cell r="V48" t="str">
            <v/>
          </cell>
          <cell r="W48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AD7A9-F1E6-4670-833E-025830A5453B}">
  <dimension ref="B1:AC50"/>
  <sheetViews>
    <sheetView showGridLines="0" tabSelected="1" zoomScale="85" zoomScaleNormal="85" workbookViewId="0">
      <selection activeCell="D2" sqref="D2"/>
    </sheetView>
  </sheetViews>
  <sheetFormatPr defaultRowHeight="14.4" x14ac:dyDescent="0.3"/>
  <cols>
    <col min="1" max="1" width="4.33203125" customWidth="1"/>
    <col min="2" max="2" width="7.44140625" customWidth="1"/>
    <col min="3" max="3" width="9.44140625" style="1" customWidth="1"/>
    <col min="4" max="4" width="9.77734375" style="1" customWidth="1"/>
    <col min="5" max="5" width="7.77734375" style="1" customWidth="1"/>
    <col min="6" max="6" width="6.88671875" customWidth="1"/>
    <col min="7" max="7" width="7.77734375" customWidth="1"/>
    <col min="8" max="8" width="7.77734375" style="1" customWidth="1"/>
    <col min="9" max="9" width="5.6640625" style="1" customWidth="1"/>
    <col min="10" max="10" width="10.6640625" style="2" customWidth="1"/>
    <col min="11" max="11" width="9.33203125" style="2" customWidth="1"/>
    <col min="12" max="12" width="9.44140625" style="2" customWidth="1"/>
    <col min="13" max="13" width="8.5546875" style="2" customWidth="1"/>
    <col min="14" max="14" width="8.21875" style="2" customWidth="1"/>
    <col min="15" max="15" width="10.33203125" style="1" customWidth="1"/>
    <col min="16" max="16" width="0.109375" style="1" customWidth="1"/>
    <col min="17" max="17" width="7.5546875" style="1" customWidth="1"/>
    <col min="18" max="18" width="8.6640625" style="1" customWidth="1"/>
    <col min="19" max="20" width="7.109375" style="3" customWidth="1"/>
    <col min="21" max="21" width="8.88671875" style="3"/>
    <col min="22" max="22" width="11.109375" customWidth="1"/>
    <col min="23" max="23" width="11.77734375" customWidth="1"/>
    <col min="24" max="25" width="8.88671875" style="1"/>
    <col min="26" max="26" width="8.88671875" style="4"/>
    <col min="27" max="27" width="11.6640625" style="1" customWidth="1"/>
  </cols>
  <sheetData>
    <row r="1" spans="2:29" ht="15" thickBot="1" x14ac:dyDescent="0.35"/>
    <row r="2" spans="2:29" ht="29.4" thickBot="1" x14ac:dyDescent="0.35">
      <c r="B2" s="2"/>
      <c r="C2" s="5" t="s">
        <v>0</v>
      </c>
      <c r="D2" s="6">
        <v>275</v>
      </c>
      <c r="E2" s="7" t="s">
        <v>1</v>
      </c>
      <c r="F2" s="8"/>
      <c r="G2" s="9" t="s">
        <v>2</v>
      </c>
      <c r="H2" s="6">
        <v>306</v>
      </c>
      <c r="I2" s="7" t="s">
        <v>1</v>
      </c>
      <c r="K2" s="10">
        <v>0.8</v>
      </c>
      <c r="L2" s="11" t="s">
        <v>3</v>
      </c>
      <c r="N2" s="12" t="s">
        <v>4</v>
      </c>
      <c r="O2" s="13">
        <v>0</v>
      </c>
      <c r="P2" s="13"/>
      <c r="Q2" s="14" t="s">
        <v>1</v>
      </c>
      <c r="R2" s="15" t="str">
        <f>IF(H2-O2-C50&lt;0,"DPR too high!","OK")</f>
        <v>OK</v>
      </c>
      <c r="S2" s="8"/>
      <c r="T2" s="8"/>
      <c r="U2" s="8"/>
      <c r="W2" s="16" t="s">
        <v>5</v>
      </c>
      <c r="X2" s="17">
        <v>20</v>
      </c>
      <c r="Y2" s="18" t="s">
        <v>1</v>
      </c>
      <c r="AA2" s="19" t="s">
        <v>6</v>
      </c>
      <c r="AB2" s="17">
        <v>10</v>
      </c>
      <c r="AC2" s="20" t="s">
        <v>1</v>
      </c>
    </row>
    <row r="3" spans="2:29" ht="15" thickBot="1" x14ac:dyDescent="0.35"/>
    <row r="4" spans="2:29" s="26" customFormat="1" ht="57.6" x14ac:dyDescent="0.3">
      <c r="B4" s="21" t="s">
        <v>7</v>
      </c>
      <c r="C4" s="22" t="s">
        <v>8</v>
      </c>
      <c r="D4" s="23" t="s">
        <v>9</v>
      </c>
      <c r="E4" s="24" t="s">
        <v>10</v>
      </c>
      <c r="F4" s="25" t="s">
        <v>11</v>
      </c>
      <c r="H4" s="24" t="s">
        <v>12</v>
      </c>
      <c r="I4" s="24" t="s">
        <v>13</v>
      </c>
      <c r="J4" s="27" t="s">
        <v>14</v>
      </c>
      <c r="K4" s="27" t="s">
        <v>15</v>
      </c>
      <c r="L4" s="27" t="s">
        <v>11</v>
      </c>
      <c r="M4" s="27" t="s">
        <v>15</v>
      </c>
      <c r="N4" s="27" t="s">
        <v>16</v>
      </c>
      <c r="O4" s="24" t="s">
        <v>17</v>
      </c>
      <c r="P4" s="24" t="s">
        <v>18</v>
      </c>
      <c r="Q4" s="24" t="s">
        <v>19</v>
      </c>
      <c r="R4" s="24" t="s">
        <v>20</v>
      </c>
      <c r="S4" s="28" t="s">
        <v>21</v>
      </c>
      <c r="T4" s="29"/>
      <c r="U4" s="28" t="s">
        <v>14</v>
      </c>
      <c r="V4" s="24" t="s">
        <v>22</v>
      </c>
      <c r="W4" s="28" t="s">
        <v>23</v>
      </c>
      <c r="X4" s="30"/>
      <c r="Y4" s="30"/>
      <c r="Z4" s="31"/>
      <c r="AA4" s="30"/>
    </row>
    <row r="5" spans="2:29" x14ac:dyDescent="0.3">
      <c r="B5" s="32" t="s">
        <v>24</v>
      </c>
      <c r="C5" s="33" t="s">
        <v>1</v>
      </c>
      <c r="D5" s="34" t="s">
        <v>1</v>
      </c>
      <c r="E5" s="11" t="s">
        <v>25</v>
      </c>
      <c r="F5" s="35" t="s">
        <v>1</v>
      </c>
      <c r="G5" s="36"/>
      <c r="H5" s="37" t="s">
        <v>1</v>
      </c>
      <c r="I5" s="37" t="s">
        <v>1</v>
      </c>
      <c r="J5" s="38" t="s">
        <v>26</v>
      </c>
      <c r="K5" s="38" t="s">
        <v>1</v>
      </c>
      <c r="L5" s="38" t="s">
        <v>1</v>
      </c>
      <c r="M5" s="11" t="s">
        <v>1</v>
      </c>
      <c r="N5" s="11" t="s">
        <v>25</v>
      </c>
      <c r="O5" s="37" t="s">
        <v>1</v>
      </c>
      <c r="P5" s="11" t="s">
        <v>25</v>
      </c>
      <c r="Q5" s="35">
        <v>3</v>
      </c>
      <c r="R5" s="37" t="s">
        <v>27</v>
      </c>
      <c r="S5" s="39" t="s">
        <v>27</v>
      </c>
      <c r="U5" s="39" t="s">
        <v>26</v>
      </c>
      <c r="V5" s="37" t="s">
        <v>27</v>
      </c>
      <c r="W5" s="39" t="s">
        <v>27</v>
      </c>
      <c r="X5" s="36"/>
      <c r="Y5" s="36"/>
      <c r="Z5" s="40"/>
      <c r="AA5" s="36"/>
    </row>
    <row r="6" spans="2:29" x14ac:dyDescent="0.3">
      <c r="B6" s="41">
        <v>5.7</v>
      </c>
      <c r="C6" s="42">
        <v>0</v>
      </c>
      <c r="D6" s="43">
        <f>H2</f>
        <v>306</v>
      </c>
      <c r="E6" s="44">
        <f>5.7/D2*1000</f>
        <v>20.72727272727273</v>
      </c>
      <c r="F6" s="44">
        <f>H2-O2</f>
        <v>306</v>
      </c>
      <c r="G6" s="36"/>
      <c r="H6" s="45">
        <f>X2</f>
        <v>20</v>
      </c>
      <c r="I6" s="45">
        <f>AB2</f>
        <v>10</v>
      </c>
      <c r="J6" s="46">
        <f>IF(B6&lt;1.5,"",B6)</f>
        <v>5.7</v>
      </c>
      <c r="K6" s="46">
        <f>D6-C6</f>
        <v>306</v>
      </c>
      <c r="L6" s="46">
        <f>F6-C6</f>
        <v>306</v>
      </c>
      <c r="M6" s="46">
        <f>J6/E6*1000</f>
        <v>274.99999999999994</v>
      </c>
      <c r="N6" s="46">
        <f>IF(J6&lt;1.45,"",J6/K6*1000)</f>
        <v>18.627450980392158</v>
      </c>
      <c r="O6" s="44">
        <f>IF(J6&lt;1.45,"",F6-C6)</f>
        <v>306</v>
      </c>
      <c r="P6" s="44">
        <f>K2</f>
        <v>0.8</v>
      </c>
      <c r="Q6" s="44">
        <f>P6*M6</f>
        <v>219.99999999999997</v>
      </c>
      <c r="R6" s="44">
        <f>IF(J6&lt;1.45,"",J6*(F6-I6-C6)-Q6)</f>
        <v>1467.2</v>
      </c>
      <c r="S6" s="44">
        <f>IF(J6&lt;1.45,"",J6*(F6+H6-C6)-Q6)</f>
        <v>1638.2</v>
      </c>
      <c r="T6" s="36"/>
      <c r="U6" s="46">
        <f>IF(V6="","",J6)</f>
        <v>5.7</v>
      </c>
      <c r="V6" s="47">
        <f>IF(M6&gt;O6,"",R6)</f>
        <v>1467.2</v>
      </c>
      <c r="W6" s="47">
        <f>IF(M6&gt;O6,"",S6)</f>
        <v>1638.2</v>
      </c>
    </row>
    <row r="7" spans="2:29" x14ac:dyDescent="0.3">
      <c r="B7" s="41">
        <v>5.6</v>
      </c>
      <c r="C7" s="42">
        <v>0</v>
      </c>
      <c r="D7" s="43">
        <f t="shared" ref="D7:I22" si="0">D6</f>
        <v>306</v>
      </c>
      <c r="E7" s="44">
        <f>E6</f>
        <v>20.72727272727273</v>
      </c>
      <c r="F7" s="44">
        <f>F6</f>
        <v>306</v>
      </c>
      <c r="G7" s="36"/>
      <c r="H7" s="45">
        <f>H6</f>
        <v>20</v>
      </c>
      <c r="I7" s="45">
        <f>I6</f>
        <v>10</v>
      </c>
      <c r="J7" s="46">
        <f t="shared" ref="J7:J48" si="1">(J6/(F6+H6-C6))*(F7-C7)</f>
        <v>5.3503067484662576</v>
      </c>
      <c r="K7" s="46">
        <f t="shared" ref="K7:K48" si="2">D7-C7</f>
        <v>306</v>
      </c>
      <c r="L7" s="46">
        <f t="shared" ref="L7:L48" si="3">F7-C7</f>
        <v>306</v>
      </c>
      <c r="M7" s="46">
        <f t="shared" ref="M7:M48" si="4">J7/E7*1000</f>
        <v>258.12883435582819</v>
      </c>
      <c r="N7" s="46">
        <f t="shared" ref="N7:N48" si="5">IF(J7&lt;1.45,"",J7/K7*1000)</f>
        <v>17.484662576687118</v>
      </c>
      <c r="O7" s="44">
        <f t="shared" ref="O7:O48" si="6">IF(J7&lt;1.45,"",F7-C7)</f>
        <v>306</v>
      </c>
      <c r="P7" s="44">
        <f>P6</f>
        <v>0.8</v>
      </c>
      <c r="Q7" s="44">
        <f t="shared" ref="Q7:Q48" si="7">P7*M7</f>
        <v>206.50306748466255</v>
      </c>
      <c r="R7" s="44">
        <f t="shared" ref="R7:R48" si="8">IF(J7&lt;1.45,"",J7*(F7-I7-C7)-Q7)</f>
        <v>1377.1877300613496</v>
      </c>
      <c r="S7" s="44">
        <f t="shared" ref="S7:S48" si="9">IF(J7&lt;1.45,"",J7*(F7+H7-C7)-Q7)</f>
        <v>1537.6969325153375</v>
      </c>
      <c r="T7" s="36"/>
      <c r="U7" s="46">
        <f t="shared" ref="U7:U48" si="10">IF(V7="","",J7)</f>
        <v>5.3503067484662576</v>
      </c>
      <c r="V7" s="47">
        <f t="shared" ref="V7:V48" si="11">IF(M7&gt;O7,"",R7)</f>
        <v>1377.1877300613496</v>
      </c>
      <c r="W7" s="47">
        <f t="shared" ref="W7:W48" si="12">IF(M7&gt;O7,"",S7)</f>
        <v>1537.6969325153375</v>
      </c>
    </row>
    <row r="8" spans="2:29" x14ac:dyDescent="0.3">
      <c r="B8" s="41">
        <v>5.5</v>
      </c>
      <c r="C8" s="42">
        <v>0</v>
      </c>
      <c r="D8" s="43">
        <f t="shared" si="0"/>
        <v>306</v>
      </c>
      <c r="E8" s="44">
        <f t="shared" si="0"/>
        <v>20.72727272727273</v>
      </c>
      <c r="F8" s="44">
        <f t="shared" si="0"/>
        <v>306</v>
      </c>
      <c r="G8" s="36"/>
      <c r="H8" s="45">
        <f t="shared" si="0"/>
        <v>20</v>
      </c>
      <c r="I8" s="45">
        <f t="shared" si="0"/>
        <v>10</v>
      </c>
      <c r="J8" s="46">
        <f t="shared" si="1"/>
        <v>5.0220670706462425</v>
      </c>
      <c r="K8" s="46">
        <f t="shared" si="2"/>
        <v>306</v>
      </c>
      <c r="L8" s="46">
        <f t="shared" si="3"/>
        <v>306</v>
      </c>
      <c r="M8" s="46">
        <f t="shared" si="4"/>
        <v>242.2927095487222</v>
      </c>
      <c r="N8" s="46">
        <f t="shared" si="5"/>
        <v>16.411983891000791</v>
      </c>
      <c r="O8" s="44">
        <f t="shared" si="6"/>
        <v>306</v>
      </c>
      <c r="P8" s="44">
        <f t="shared" ref="P8:P48" si="13">P7</f>
        <v>0.8</v>
      </c>
      <c r="Q8" s="44">
        <f t="shared" si="7"/>
        <v>193.83416763897776</v>
      </c>
      <c r="R8" s="44">
        <f t="shared" si="8"/>
        <v>1292.6976852723101</v>
      </c>
      <c r="S8" s="44">
        <f t="shared" si="9"/>
        <v>1443.3596973916972</v>
      </c>
      <c r="T8" s="36"/>
      <c r="U8" s="46">
        <f t="shared" si="10"/>
        <v>5.0220670706462425</v>
      </c>
      <c r="V8" s="47">
        <f t="shared" si="11"/>
        <v>1292.6976852723101</v>
      </c>
      <c r="W8" s="47">
        <f t="shared" si="12"/>
        <v>1443.3596973916972</v>
      </c>
    </row>
    <row r="9" spans="2:29" x14ac:dyDescent="0.3">
      <c r="B9" s="41">
        <v>5.4</v>
      </c>
      <c r="C9" s="42">
        <v>45</v>
      </c>
      <c r="D9" s="43">
        <f t="shared" si="0"/>
        <v>306</v>
      </c>
      <c r="E9" s="44">
        <f t="shared" si="0"/>
        <v>20.72727272727273</v>
      </c>
      <c r="F9" s="44">
        <f t="shared" si="0"/>
        <v>306</v>
      </c>
      <c r="G9" s="36"/>
      <c r="H9" s="45">
        <f t="shared" si="0"/>
        <v>20</v>
      </c>
      <c r="I9" s="45">
        <f t="shared" si="0"/>
        <v>10</v>
      </c>
      <c r="J9" s="46">
        <f t="shared" si="1"/>
        <v>4.0207346792597214</v>
      </c>
      <c r="K9" s="46">
        <f t="shared" si="2"/>
        <v>261</v>
      </c>
      <c r="L9" s="46">
        <f t="shared" si="3"/>
        <v>261</v>
      </c>
      <c r="M9" s="46">
        <f t="shared" si="4"/>
        <v>193.98281347305672</v>
      </c>
      <c r="N9" s="46">
        <f t="shared" si="5"/>
        <v>15.40511371363878</v>
      </c>
      <c r="O9" s="44">
        <f t="shared" si="6"/>
        <v>261</v>
      </c>
      <c r="P9" s="44">
        <f t="shared" si="13"/>
        <v>0.8</v>
      </c>
      <c r="Q9" s="44">
        <f t="shared" si="7"/>
        <v>155.18625077844538</v>
      </c>
      <c r="R9" s="44">
        <f t="shared" si="8"/>
        <v>854.01815371574469</v>
      </c>
      <c r="S9" s="44">
        <f t="shared" si="9"/>
        <v>974.64019409353637</v>
      </c>
      <c r="T9" s="36"/>
      <c r="U9" s="46">
        <f t="shared" si="10"/>
        <v>4.0207346792597214</v>
      </c>
      <c r="V9" s="47">
        <f t="shared" si="11"/>
        <v>854.01815371574469</v>
      </c>
      <c r="W9" s="47">
        <f t="shared" si="12"/>
        <v>974.64019409353637</v>
      </c>
    </row>
    <row r="10" spans="2:29" x14ac:dyDescent="0.3">
      <c r="B10" s="41">
        <v>5.3</v>
      </c>
      <c r="C10" s="42">
        <v>63</v>
      </c>
      <c r="D10" s="43">
        <f t="shared" si="0"/>
        <v>306</v>
      </c>
      <c r="E10" s="44">
        <f t="shared" si="0"/>
        <v>20.72727272727273</v>
      </c>
      <c r="F10" s="44">
        <f t="shared" si="0"/>
        <v>306</v>
      </c>
      <c r="G10" s="36"/>
      <c r="H10" s="45">
        <f t="shared" si="0"/>
        <v>20</v>
      </c>
      <c r="I10" s="45">
        <f t="shared" si="0"/>
        <v>10</v>
      </c>
      <c r="J10" s="46">
        <f t="shared" si="1"/>
        <v>3.4770054343776238</v>
      </c>
      <c r="K10" s="46">
        <f t="shared" si="2"/>
        <v>243</v>
      </c>
      <c r="L10" s="46">
        <f t="shared" si="3"/>
        <v>243</v>
      </c>
      <c r="M10" s="46">
        <f t="shared" si="4"/>
        <v>167.75026218488534</v>
      </c>
      <c r="N10" s="46">
        <f t="shared" si="5"/>
        <v>14.308664339002569</v>
      </c>
      <c r="O10" s="44">
        <f t="shared" si="6"/>
        <v>243</v>
      </c>
      <c r="P10" s="44">
        <f t="shared" si="13"/>
        <v>0.8</v>
      </c>
      <c r="Q10" s="44">
        <f t="shared" si="7"/>
        <v>134.20020974790827</v>
      </c>
      <c r="R10" s="44">
        <f t="shared" si="8"/>
        <v>675.94205646207809</v>
      </c>
      <c r="S10" s="44">
        <f t="shared" si="9"/>
        <v>780.25221949340676</v>
      </c>
      <c r="T10" s="36"/>
      <c r="U10" s="46">
        <f t="shared" si="10"/>
        <v>3.4770054343776238</v>
      </c>
      <c r="V10" s="47">
        <f t="shared" si="11"/>
        <v>675.94205646207809</v>
      </c>
      <c r="W10" s="47">
        <f t="shared" si="12"/>
        <v>780.25221949340676</v>
      </c>
    </row>
    <row r="11" spans="2:29" x14ac:dyDescent="0.3">
      <c r="B11" s="41">
        <v>5.2</v>
      </c>
      <c r="C11" s="42">
        <v>75</v>
      </c>
      <c r="D11" s="43">
        <f t="shared" si="0"/>
        <v>306</v>
      </c>
      <c r="E11" s="44">
        <f t="shared" si="0"/>
        <v>20.72727272727273</v>
      </c>
      <c r="F11" s="44">
        <f t="shared" si="0"/>
        <v>306</v>
      </c>
      <c r="G11" s="36"/>
      <c r="H11" s="45">
        <f t="shared" si="0"/>
        <v>20</v>
      </c>
      <c r="I11" s="45">
        <f t="shared" si="0"/>
        <v>10</v>
      </c>
      <c r="J11" s="46">
        <f t="shared" si="1"/>
        <v>3.053947738940042</v>
      </c>
      <c r="K11" s="46">
        <f t="shared" si="2"/>
        <v>231</v>
      </c>
      <c r="L11" s="46">
        <f t="shared" si="3"/>
        <v>231</v>
      </c>
      <c r="M11" s="46">
        <f t="shared" si="4"/>
        <v>147.3395838962301</v>
      </c>
      <c r="N11" s="46">
        <f t="shared" si="5"/>
        <v>13.220552982424424</v>
      </c>
      <c r="O11" s="44">
        <f t="shared" si="6"/>
        <v>231</v>
      </c>
      <c r="P11" s="44">
        <f t="shared" si="13"/>
        <v>0.8</v>
      </c>
      <c r="Q11" s="44">
        <f t="shared" si="7"/>
        <v>117.87166711698409</v>
      </c>
      <c r="R11" s="44">
        <f t="shared" si="8"/>
        <v>557.05078318876519</v>
      </c>
      <c r="S11" s="44">
        <f t="shared" si="9"/>
        <v>648.66921535696645</v>
      </c>
      <c r="T11" s="36"/>
      <c r="U11" s="46">
        <f t="shared" si="10"/>
        <v>3.053947738940042</v>
      </c>
      <c r="V11" s="47">
        <f t="shared" si="11"/>
        <v>557.05078318876519</v>
      </c>
      <c r="W11" s="47">
        <f t="shared" si="12"/>
        <v>648.66921535696645</v>
      </c>
    </row>
    <row r="12" spans="2:29" x14ac:dyDescent="0.3">
      <c r="B12" s="41">
        <v>5.0999999999999996</v>
      </c>
      <c r="C12" s="42">
        <v>87</v>
      </c>
      <c r="D12" s="43">
        <f t="shared" si="0"/>
        <v>306</v>
      </c>
      <c r="E12" s="44">
        <f t="shared" si="0"/>
        <v>20.72727272727273</v>
      </c>
      <c r="F12" s="44">
        <f t="shared" si="0"/>
        <v>306</v>
      </c>
      <c r="G12" s="36"/>
      <c r="H12" s="45">
        <f t="shared" si="0"/>
        <v>20</v>
      </c>
      <c r="I12" s="45">
        <f t="shared" si="0"/>
        <v>10</v>
      </c>
      <c r="J12" s="46">
        <f t="shared" si="1"/>
        <v>2.6645998200313517</v>
      </c>
      <c r="K12" s="46">
        <f t="shared" si="2"/>
        <v>219</v>
      </c>
      <c r="L12" s="46">
        <f t="shared" si="3"/>
        <v>219</v>
      </c>
      <c r="M12" s="46">
        <f t="shared" si="4"/>
        <v>128.55525447519679</v>
      </c>
      <c r="N12" s="46">
        <f t="shared" si="5"/>
        <v>12.167122465896583</v>
      </c>
      <c r="O12" s="44">
        <f t="shared" si="6"/>
        <v>219</v>
      </c>
      <c r="P12" s="44">
        <f t="shared" si="13"/>
        <v>0.8</v>
      </c>
      <c r="Q12" s="44">
        <f t="shared" si="7"/>
        <v>102.84420358015744</v>
      </c>
      <c r="R12" s="44">
        <f t="shared" si="8"/>
        <v>454.05715880639502</v>
      </c>
      <c r="S12" s="44">
        <f t="shared" si="9"/>
        <v>533.99515340733558</v>
      </c>
      <c r="T12" s="36"/>
      <c r="U12" s="46">
        <f t="shared" si="10"/>
        <v>2.6645998200313517</v>
      </c>
      <c r="V12" s="47">
        <f t="shared" si="11"/>
        <v>454.05715880639502</v>
      </c>
      <c r="W12" s="47">
        <f t="shared" si="12"/>
        <v>533.99515340733558</v>
      </c>
    </row>
    <row r="13" spans="2:29" x14ac:dyDescent="0.3">
      <c r="B13" s="41">
        <v>5</v>
      </c>
      <c r="C13" s="42">
        <v>102</v>
      </c>
      <c r="D13" s="43">
        <f t="shared" si="0"/>
        <v>306</v>
      </c>
      <c r="E13" s="44">
        <f t="shared" si="0"/>
        <v>20.72727272727273</v>
      </c>
      <c r="F13" s="44">
        <f t="shared" si="0"/>
        <v>306</v>
      </c>
      <c r="G13" s="36"/>
      <c r="H13" s="45">
        <f t="shared" si="0"/>
        <v>20</v>
      </c>
      <c r="I13" s="45">
        <f t="shared" si="0"/>
        <v>10</v>
      </c>
      <c r="J13" s="46">
        <f t="shared" si="1"/>
        <v>2.2743864572652539</v>
      </c>
      <c r="K13" s="46">
        <f t="shared" si="2"/>
        <v>204</v>
      </c>
      <c r="L13" s="46">
        <f t="shared" si="3"/>
        <v>204</v>
      </c>
      <c r="M13" s="46">
        <f t="shared" si="4"/>
        <v>109.72917118384996</v>
      </c>
      <c r="N13" s="46">
        <f t="shared" si="5"/>
        <v>11.148953221888501</v>
      </c>
      <c r="O13" s="44">
        <f t="shared" si="6"/>
        <v>204</v>
      </c>
      <c r="P13" s="44">
        <f t="shared" si="13"/>
        <v>0.8</v>
      </c>
      <c r="Q13" s="44">
        <f t="shared" si="7"/>
        <v>87.783336947079974</v>
      </c>
      <c r="R13" s="44">
        <f t="shared" si="8"/>
        <v>353.44763576237926</v>
      </c>
      <c r="S13" s="44">
        <f t="shared" si="9"/>
        <v>421.67922948033686</v>
      </c>
      <c r="T13" s="36"/>
      <c r="U13" s="46">
        <f t="shared" si="10"/>
        <v>2.2743864572652539</v>
      </c>
      <c r="V13" s="47">
        <f t="shared" si="11"/>
        <v>353.44763576237926</v>
      </c>
      <c r="W13" s="47">
        <f t="shared" si="12"/>
        <v>421.67922948033686</v>
      </c>
    </row>
    <row r="14" spans="2:29" x14ac:dyDescent="0.3">
      <c r="B14" s="41">
        <v>4.9000000000000004</v>
      </c>
      <c r="C14" s="42">
        <v>104</v>
      </c>
      <c r="D14" s="43">
        <f t="shared" si="0"/>
        <v>306</v>
      </c>
      <c r="E14" s="44">
        <f t="shared" si="0"/>
        <v>20.72727272727273</v>
      </c>
      <c r="F14" s="44">
        <f t="shared" si="0"/>
        <v>306</v>
      </c>
      <c r="G14" s="36"/>
      <c r="H14" s="45">
        <f t="shared" si="0"/>
        <v>20</v>
      </c>
      <c r="I14" s="45">
        <f t="shared" si="0"/>
        <v>10</v>
      </c>
      <c r="J14" s="46">
        <f t="shared" si="1"/>
        <v>2.0510092159267019</v>
      </c>
      <c r="K14" s="46">
        <f t="shared" si="2"/>
        <v>202</v>
      </c>
      <c r="L14" s="46">
        <f t="shared" si="3"/>
        <v>202</v>
      </c>
      <c r="M14" s="46">
        <f t="shared" si="4"/>
        <v>98.952199014007533</v>
      </c>
      <c r="N14" s="46">
        <f t="shared" si="5"/>
        <v>10.153510969934169</v>
      </c>
      <c r="O14" s="44">
        <f t="shared" si="6"/>
        <v>202</v>
      </c>
      <c r="P14" s="44">
        <f t="shared" si="13"/>
        <v>0.8</v>
      </c>
      <c r="Q14" s="44">
        <f t="shared" si="7"/>
        <v>79.161759211206032</v>
      </c>
      <c r="R14" s="44">
        <f t="shared" si="8"/>
        <v>314.63201024672071</v>
      </c>
      <c r="S14" s="44">
        <f t="shared" si="9"/>
        <v>376.16228672452178</v>
      </c>
      <c r="T14" s="36"/>
      <c r="U14" s="46">
        <f t="shared" si="10"/>
        <v>2.0510092159267019</v>
      </c>
      <c r="V14" s="47">
        <f t="shared" si="11"/>
        <v>314.63201024672071</v>
      </c>
      <c r="W14" s="47">
        <f t="shared" si="12"/>
        <v>376.16228672452178</v>
      </c>
    </row>
    <row r="15" spans="2:29" x14ac:dyDescent="0.3">
      <c r="B15" s="41">
        <v>4.8</v>
      </c>
      <c r="C15" s="42">
        <v>106</v>
      </c>
      <c r="D15" s="43">
        <f t="shared" si="0"/>
        <v>306</v>
      </c>
      <c r="E15" s="44">
        <f t="shared" si="0"/>
        <v>20.72727272727273</v>
      </c>
      <c r="F15" s="44">
        <f t="shared" si="0"/>
        <v>306</v>
      </c>
      <c r="G15" s="36"/>
      <c r="H15" s="45">
        <f t="shared" si="0"/>
        <v>20</v>
      </c>
      <c r="I15" s="45">
        <f t="shared" si="0"/>
        <v>10</v>
      </c>
      <c r="J15" s="46">
        <f t="shared" si="1"/>
        <v>1.8477560503844161</v>
      </c>
      <c r="K15" s="46">
        <f t="shared" si="2"/>
        <v>200</v>
      </c>
      <c r="L15" s="46">
        <f t="shared" si="3"/>
        <v>200</v>
      </c>
      <c r="M15" s="46">
        <f t="shared" si="4"/>
        <v>89.146125237844629</v>
      </c>
      <c r="N15" s="46">
        <f t="shared" si="5"/>
        <v>9.2387802519220799</v>
      </c>
      <c r="O15" s="44">
        <f t="shared" si="6"/>
        <v>200</v>
      </c>
      <c r="P15" s="44">
        <f t="shared" si="13"/>
        <v>0.8</v>
      </c>
      <c r="Q15" s="44">
        <f t="shared" si="7"/>
        <v>71.316900190275703</v>
      </c>
      <c r="R15" s="44">
        <f t="shared" si="8"/>
        <v>279.75674938276336</v>
      </c>
      <c r="S15" s="44">
        <f t="shared" si="9"/>
        <v>335.18943089429587</v>
      </c>
      <c r="T15" s="36"/>
      <c r="U15" s="46">
        <f t="shared" si="10"/>
        <v>1.8477560503844161</v>
      </c>
      <c r="V15" s="47">
        <f t="shared" si="11"/>
        <v>279.75674938276336</v>
      </c>
      <c r="W15" s="47">
        <f t="shared" si="12"/>
        <v>335.18943089429587</v>
      </c>
    </row>
    <row r="16" spans="2:29" x14ac:dyDescent="0.3">
      <c r="B16" s="41">
        <v>4.6999999999999904</v>
      </c>
      <c r="C16" s="42">
        <v>108</v>
      </c>
      <c r="D16" s="43">
        <f t="shared" si="0"/>
        <v>306</v>
      </c>
      <c r="E16" s="44">
        <f t="shared" si="0"/>
        <v>20.72727272727273</v>
      </c>
      <c r="F16" s="44">
        <f t="shared" si="0"/>
        <v>306</v>
      </c>
      <c r="G16" s="36"/>
      <c r="H16" s="45">
        <f t="shared" si="0"/>
        <v>20</v>
      </c>
      <c r="I16" s="45">
        <f t="shared" si="0"/>
        <v>10</v>
      </c>
      <c r="J16" s="46">
        <f t="shared" si="1"/>
        <v>1.6629804453459747</v>
      </c>
      <c r="K16" s="46">
        <f t="shared" si="2"/>
        <v>198</v>
      </c>
      <c r="L16" s="46">
        <f t="shared" si="3"/>
        <v>198</v>
      </c>
      <c r="M16" s="46">
        <f t="shared" si="4"/>
        <v>80.231512714060173</v>
      </c>
      <c r="N16" s="46">
        <f t="shared" si="5"/>
        <v>8.398891138110983</v>
      </c>
      <c r="O16" s="44">
        <f t="shared" si="6"/>
        <v>198</v>
      </c>
      <c r="P16" s="44">
        <f t="shared" si="13"/>
        <v>0.8</v>
      </c>
      <c r="Q16" s="44">
        <f t="shared" si="7"/>
        <v>64.185210171248144</v>
      </c>
      <c r="R16" s="44">
        <f t="shared" si="8"/>
        <v>248.45511355379509</v>
      </c>
      <c r="S16" s="44">
        <f t="shared" si="9"/>
        <v>298.34452691417437</v>
      </c>
      <c r="T16" s="36"/>
      <c r="U16" s="46">
        <f t="shared" si="10"/>
        <v>1.6629804453459747</v>
      </c>
      <c r="V16" s="47">
        <f t="shared" si="11"/>
        <v>248.45511355379509</v>
      </c>
      <c r="W16" s="47">
        <f t="shared" si="12"/>
        <v>298.34452691417437</v>
      </c>
    </row>
    <row r="17" spans="2:23" x14ac:dyDescent="0.3">
      <c r="B17" s="41">
        <v>4.5999999999999899</v>
      </c>
      <c r="C17" s="42">
        <v>110</v>
      </c>
      <c r="D17" s="43">
        <f t="shared" si="0"/>
        <v>306</v>
      </c>
      <c r="E17" s="44">
        <f t="shared" si="0"/>
        <v>20.72727272727273</v>
      </c>
      <c r="F17" s="44">
        <f t="shared" si="0"/>
        <v>306</v>
      </c>
      <c r="G17" s="36"/>
      <c r="H17" s="45">
        <f t="shared" si="0"/>
        <v>20</v>
      </c>
      <c r="I17" s="45">
        <f t="shared" si="0"/>
        <v>10</v>
      </c>
      <c r="J17" s="46">
        <f t="shared" si="1"/>
        <v>1.4951567306780322</v>
      </c>
      <c r="K17" s="46">
        <f t="shared" si="2"/>
        <v>196</v>
      </c>
      <c r="L17" s="46">
        <f t="shared" si="3"/>
        <v>196</v>
      </c>
      <c r="M17" s="46">
        <f t="shared" si="4"/>
        <v>72.134754550255934</v>
      </c>
      <c r="N17" s="46">
        <f t="shared" si="5"/>
        <v>7.6283506667246543</v>
      </c>
      <c r="O17" s="44">
        <f t="shared" si="6"/>
        <v>196</v>
      </c>
      <c r="P17" s="44">
        <f t="shared" si="13"/>
        <v>0.8</v>
      </c>
      <c r="Q17" s="44">
        <f t="shared" si="7"/>
        <v>57.707803640204752</v>
      </c>
      <c r="R17" s="44">
        <f t="shared" si="8"/>
        <v>220.39134826590924</v>
      </c>
      <c r="S17" s="44">
        <f t="shared" si="9"/>
        <v>265.24605018625022</v>
      </c>
      <c r="T17" s="36"/>
      <c r="U17" s="46">
        <f t="shared" si="10"/>
        <v>1.4951567306780322</v>
      </c>
      <c r="V17" s="47">
        <f t="shared" si="11"/>
        <v>220.39134826590924</v>
      </c>
      <c r="W17" s="47">
        <f t="shared" si="12"/>
        <v>265.24605018625022</v>
      </c>
    </row>
    <row r="18" spans="2:23" x14ac:dyDescent="0.3">
      <c r="B18" s="41">
        <v>4.4999999999999902</v>
      </c>
      <c r="C18" s="42">
        <v>111</v>
      </c>
      <c r="D18" s="43">
        <f t="shared" si="0"/>
        <v>306</v>
      </c>
      <c r="E18" s="44">
        <f t="shared" si="0"/>
        <v>20.72727272727273</v>
      </c>
      <c r="F18" s="44">
        <f t="shared" si="0"/>
        <v>306</v>
      </c>
      <c r="G18" s="36"/>
      <c r="H18" s="45">
        <f t="shared" si="0"/>
        <v>20</v>
      </c>
      <c r="I18" s="45">
        <f t="shared" si="0"/>
        <v>10</v>
      </c>
      <c r="J18" s="46">
        <f t="shared" si="1"/>
        <v>1.3497942707510013</v>
      </c>
      <c r="K18" s="46">
        <f t="shared" si="2"/>
        <v>195</v>
      </c>
      <c r="L18" s="46">
        <f t="shared" si="3"/>
        <v>195</v>
      </c>
      <c r="M18" s="46">
        <f t="shared" si="4"/>
        <v>65.121653413425491</v>
      </c>
      <c r="N18" s="46" t="str">
        <f t="shared" si="5"/>
        <v/>
      </c>
      <c r="O18" s="44" t="str">
        <f t="shared" si="6"/>
        <v/>
      </c>
      <c r="P18" s="44">
        <f t="shared" si="13"/>
        <v>0.8</v>
      </c>
      <c r="Q18" s="44">
        <f t="shared" si="7"/>
        <v>52.097322730740395</v>
      </c>
      <c r="R18" s="44" t="str">
        <f t="shared" si="8"/>
        <v/>
      </c>
      <c r="S18" s="44" t="str">
        <f t="shared" si="9"/>
        <v/>
      </c>
      <c r="T18" s="36"/>
      <c r="U18" s="46" t="str">
        <f t="shared" si="10"/>
        <v/>
      </c>
      <c r="V18" s="47" t="str">
        <f t="shared" si="11"/>
        <v/>
      </c>
      <c r="W18" s="47" t="str">
        <f t="shared" si="12"/>
        <v/>
      </c>
    </row>
    <row r="19" spans="2:23" x14ac:dyDescent="0.3">
      <c r="B19" s="41">
        <v>4.3999999999999897</v>
      </c>
      <c r="C19" s="42">
        <v>113</v>
      </c>
      <c r="D19" s="43">
        <f t="shared" si="0"/>
        <v>306</v>
      </c>
      <c r="E19" s="44">
        <f t="shared" si="0"/>
        <v>20.72727272727273</v>
      </c>
      <c r="F19" s="44">
        <f t="shared" si="0"/>
        <v>306</v>
      </c>
      <c r="G19" s="36"/>
      <c r="H19" s="45">
        <f t="shared" si="0"/>
        <v>20</v>
      </c>
      <c r="I19" s="45">
        <f t="shared" si="0"/>
        <v>10</v>
      </c>
      <c r="J19" s="46">
        <f t="shared" si="1"/>
        <v>1.2116757872322943</v>
      </c>
      <c r="K19" s="46">
        <f t="shared" si="2"/>
        <v>193</v>
      </c>
      <c r="L19" s="46">
        <f t="shared" si="3"/>
        <v>193</v>
      </c>
      <c r="M19" s="46">
        <f t="shared" si="4"/>
        <v>58.45804236647033</v>
      </c>
      <c r="N19" s="46" t="str">
        <f t="shared" si="5"/>
        <v/>
      </c>
      <c r="O19" s="44" t="str">
        <f t="shared" si="6"/>
        <v/>
      </c>
      <c r="P19" s="44">
        <f t="shared" si="13"/>
        <v>0.8</v>
      </c>
      <c r="Q19" s="44">
        <f t="shared" si="7"/>
        <v>46.76643389317627</v>
      </c>
      <c r="R19" s="44" t="str">
        <f t="shared" si="8"/>
        <v/>
      </c>
      <c r="S19" s="44" t="str">
        <f t="shared" si="9"/>
        <v/>
      </c>
      <c r="T19" s="36"/>
      <c r="U19" s="46" t="str">
        <f t="shared" si="10"/>
        <v/>
      </c>
      <c r="V19" s="47" t="str">
        <f t="shared" si="11"/>
        <v/>
      </c>
      <c r="W19" s="47" t="str">
        <f t="shared" si="12"/>
        <v/>
      </c>
    </row>
    <row r="20" spans="2:23" x14ac:dyDescent="0.3">
      <c r="B20" s="41">
        <v>4.2999999999999901</v>
      </c>
      <c r="C20" s="42">
        <v>115</v>
      </c>
      <c r="D20" s="43">
        <f t="shared" si="0"/>
        <v>306</v>
      </c>
      <c r="E20" s="44">
        <f t="shared" si="0"/>
        <v>20.72727272727273</v>
      </c>
      <c r="F20" s="44">
        <f t="shared" si="0"/>
        <v>306</v>
      </c>
      <c r="G20" s="36"/>
      <c r="H20" s="45">
        <f t="shared" si="0"/>
        <v>20</v>
      </c>
      <c r="I20" s="45">
        <f t="shared" si="0"/>
        <v>10</v>
      </c>
      <c r="J20" s="46">
        <f t="shared" si="1"/>
        <v>1.0865261754054845</v>
      </c>
      <c r="K20" s="46">
        <f t="shared" si="2"/>
        <v>191</v>
      </c>
      <c r="L20" s="46">
        <f t="shared" si="3"/>
        <v>191</v>
      </c>
      <c r="M20" s="46">
        <f t="shared" si="4"/>
        <v>52.420122497633017</v>
      </c>
      <c r="N20" s="46" t="str">
        <f t="shared" si="5"/>
        <v/>
      </c>
      <c r="O20" s="44" t="str">
        <f t="shared" si="6"/>
        <v/>
      </c>
      <c r="P20" s="44">
        <f t="shared" si="13"/>
        <v>0.8</v>
      </c>
      <c r="Q20" s="44">
        <f t="shared" si="7"/>
        <v>41.936097998106419</v>
      </c>
      <c r="R20" s="44" t="str">
        <f t="shared" si="8"/>
        <v/>
      </c>
      <c r="S20" s="44" t="str">
        <f t="shared" si="9"/>
        <v/>
      </c>
      <c r="T20" s="36"/>
      <c r="U20" s="46" t="str">
        <f t="shared" si="10"/>
        <v/>
      </c>
      <c r="V20" s="47" t="str">
        <f t="shared" si="11"/>
        <v/>
      </c>
      <c r="W20" s="47" t="str">
        <f t="shared" si="12"/>
        <v/>
      </c>
    </row>
    <row r="21" spans="2:23" x14ac:dyDescent="0.3">
      <c r="B21" s="41">
        <v>4.1999999999999904</v>
      </c>
      <c r="C21" s="42">
        <v>117</v>
      </c>
      <c r="D21" s="43">
        <f t="shared" si="0"/>
        <v>306</v>
      </c>
      <c r="E21" s="44">
        <f t="shared" si="0"/>
        <v>20.72727272727273</v>
      </c>
      <c r="F21" s="44">
        <f t="shared" si="0"/>
        <v>306</v>
      </c>
      <c r="G21" s="36"/>
      <c r="H21" s="45">
        <f t="shared" si="0"/>
        <v>20</v>
      </c>
      <c r="I21" s="45">
        <f t="shared" si="0"/>
        <v>10</v>
      </c>
      <c r="J21" s="46">
        <f t="shared" si="1"/>
        <v>0.9732390860267135</v>
      </c>
      <c r="K21" s="46">
        <f t="shared" si="2"/>
        <v>189</v>
      </c>
      <c r="L21" s="46">
        <f t="shared" si="3"/>
        <v>189</v>
      </c>
      <c r="M21" s="46">
        <f t="shared" si="4"/>
        <v>46.95451730830635</v>
      </c>
      <c r="N21" s="46" t="str">
        <f t="shared" si="5"/>
        <v/>
      </c>
      <c r="O21" s="44" t="str">
        <f t="shared" si="6"/>
        <v/>
      </c>
      <c r="P21" s="44">
        <f t="shared" si="13"/>
        <v>0.8</v>
      </c>
      <c r="Q21" s="44">
        <f t="shared" si="7"/>
        <v>37.563613846645083</v>
      </c>
      <c r="R21" s="44" t="str">
        <f t="shared" si="8"/>
        <v/>
      </c>
      <c r="S21" s="44" t="str">
        <f t="shared" si="9"/>
        <v/>
      </c>
      <c r="T21" s="36"/>
      <c r="U21" s="46" t="str">
        <f t="shared" si="10"/>
        <v/>
      </c>
      <c r="V21" s="47" t="str">
        <f t="shared" si="11"/>
        <v/>
      </c>
      <c r="W21" s="47" t="str">
        <f t="shared" si="12"/>
        <v/>
      </c>
    </row>
    <row r="22" spans="2:23" x14ac:dyDescent="0.3">
      <c r="B22" s="41">
        <v>4.0999999999999899</v>
      </c>
      <c r="C22" s="42">
        <v>118</v>
      </c>
      <c r="D22" s="43">
        <f t="shared" si="0"/>
        <v>306</v>
      </c>
      <c r="E22" s="44">
        <f t="shared" si="0"/>
        <v>20.72727272727273</v>
      </c>
      <c r="F22" s="44">
        <f t="shared" si="0"/>
        <v>306</v>
      </c>
      <c r="G22" s="36"/>
      <c r="H22" s="45">
        <f t="shared" si="0"/>
        <v>20</v>
      </c>
      <c r="I22" s="45">
        <f t="shared" si="0"/>
        <v>10</v>
      </c>
      <c r="J22" s="46">
        <f t="shared" si="1"/>
        <v>0.87544951278957961</v>
      </c>
      <c r="K22" s="46">
        <f t="shared" si="2"/>
        <v>188</v>
      </c>
      <c r="L22" s="46">
        <f t="shared" si="3"/>
        <v>188</v>
      </c>
      <c r="M22" s="46">
        <f t="shared" si="4"/>
        <v>42.236599301251644</v>
      </c>
      <c r="N22" s="46" t="str">
        <f t="shared" si="5"/>
        <v/>
      </c>
      <c r="O22" s="44" t="str">
        <f t="shared" si="6"/>
        <v/>
      </c>
      <c r="P22" s="44">
        <f t="shared" si="13"/>
        <v>0.8</v>
      </c>
      <c r="Q22" s="44">
        <f t="shared" si="7"/>
        <v>33.78927944100132</v>
      </c>
      <c r="R22" s="44" t="str">
        <f t="shared" si="8"/>
        <v/>
      </c>
      <c r="S22" s="44" t="str">
        <f t="shared" si="9"/>
        <v/>
      </c>
      <c r="T22" s="36"/>
      <c r="U22" s="46" t="str">
        <f t="shared" si="10"/>
        <v/>
      </c>
      <c r="V22" s="47" t="str">
        <f t="shared" si="11"/>
        <v/>
      </c>
      <c r="W22" s="47" t="str">
        <f t="shared" si="12"/>
        <v/>
      </c>
    </row>
    <row r="23" spans="2:23" x14ac:dyDescent="0.3">
      <c r="B23" s="41">
        <v>3.9999999999999898</v>
      </c>
      <c r="C23" s="42">
        <v>121</v>
      </c>
      <c r="D23" s="43">
        <f t="shared" ref="D23:I38" si="14">D22</f>
        <v>306</v>
      </c>
      <c r="E23" s="44">
        <f t="shared" si="14"/>
        <v>20.72727272727273</v>
      </c>
      <c r="F23" s="44">
        <f t="shared" si="14"/>
        <v>306</v>
      </c>
      <c r="G23" s="36"/>
      <c r="H23" s="45">
        <f t="shared" si="14"/>
        <v>20</v>
      </c>
      <c r="I23" s="45">
        <f t="shared" si="14"/>
        <v>10</v>
      </c>
      <c r="J23" s="46">
        <f t="shared" si="1"/>
        <v>0.77864499935611642</v>
      </c>
      <c r="K23" s="46">
        <f t="shared" si="2"/>
        <v>185</v>
      </c>
      <c r="L23" s="46">
        <f t="shared" si="3"/>
        <v>185</v>
      </c>
      <c r="M23" s="46">
        <f t="shared" si="4"/>
        <v>37.566206109286313</v>
      </c>
      <c r="N23" s="46" t="str">
        <f t="shared" si="5"/>
        <v/>
      </c>
      <c r="O23" s="44" t="str">
        <f t="shared" si="6"/>
        <v/>
      </c>
      <c r="P23" s="44">
        <f t="shared" si="13"/>
        <v>0.8</v>
      </c>
      <c r="Q23" s="44">
        <f t="shared" si="7"/>
        <v>30.052964887429052</v>
      </c>
      <c r="R23" s="44" t="str">
        <f t="shared" si="8"/>
        <v/>
      </c>
      <c r="S23" s="44" t="str">
        <f t="shared" si="9"/>
        <v/>
      </c>
      <c r="T23" s="36"/>
      <c r="U23" s="46" t="str">
        <f t="shared" si="10"/>
        <v/>
      </c>
      <c r="V23" s="47" t="str">
        <f t="shared" si="11"/>
        <v/>
      </c>
      <c r="W23" s="47" t="str">
        <f t="shared" si="12"/>
        <v/>
      </c>
    </row>
    <row r="24" spans="2:23" x14ac:dyDescent="0.3">
      <c r="B24" s="41">
        <v>3.8999999999999901</v>
      </c>
      <c r="C24" s="42">
        <v>123</v>
      </c>
      <c r="D24" s="43">
        <f t="shared" si="14"/>
        <v>306</v>
      </c>
      <c r="E24" s="44">
        <f t="shared" si="14"/>
        <v>20.72727272727273</v>
      </c>
      <c r="F24" s="44">
        <f t="shared" si="14"/>
        <v>306</v>
      </c>
      <c r="G24" s="36"/>
      <c r="H24" s="45">
        <f t="shared" si="14"/>
        <v>20</v>
      </c>
      <c r="I24" s="45">
        <f t="shared" si="14"/>
        <v>10</v>
      </c>
      <c r="J24" s="46">
        <f t="shared" si="1"/>
        <v>0.69508309698619175</v>
      </c>
      <c r="K24" s="46">
        <f t="shared" si="2"/>
        <v>183</v>
      </c>
      <c r="L24" s="46">
        <f t="shared" si="3"/>
        <v>183</v>
      </c>
      <c r="M24" s="46">
        <f t="shared" si="4"/>
        <v>33.53471081950925</v>
      </c>
      <c r="N24" s="46" t="str">
        <f t="shared" si="5"/>
        <v/>
      </c>
      <c r="O24" s="44" t="str">
        <f t="shared" si="6"/>
        <v/>
      </c>
      <c r="P24" s="44">
        <f t="shared" si="13"/>
        <v>0.8</v>
      </c>
      <c r="Q24" s="44">
        <f t="shared" si="7"/>
        <v>26.8277686556074</v>
      </c>
      <c r="R24" s="44" t="str">
        <f t="shared" si="8"/>
        <v/>
      </c>
      <c r="S24" s="44" t="str">
        <f t="shared" si="9"/>
        <v/>
      </c>
      <c r="T24" s="36"/>
      <c r="U24" s="46" t="str">
        <f t="shared" si="10"/>
        <v/>
      </c>
      <c r="V24" s="47" t="str">
        <f t="shared" si="11"/>
        <v/>
      </c>
      <c r="W24" s="47" t="str">
        <f t="shared" si="12"/>
        <v/>
      </c>
    </row>
    <row r="25" spans="2:23" x14ac:dyDescent="0.3">
      <c r="B25" s="41">
        <v>3.7999999999999901</v>
      </c>
      <c r="C25" s="42">
        <v>125</v>
      </c>
      <c r="D25" s="43">
        <f t="shared" si="14"/>
        <v>306</v>
      </c>
      <c r="E25" s="44">
        <f t="shared" si="14"/>
        <v>20.72727272727273</v>
      </c>
      <c r="F25" s="44">
        <f t="shared" si="14"/>
        <v>306</v>
      </c>
      <c r="G25" s="36"/>
      <c r="H25" s="45">
        <f t="shared" si="14"/>
        <v>20</v>
      </c>
      <c r="I25" s="45">
        <f t="shared" si="14"/>
        <v>10</v>
      </c>
      <c r="J25" s="46">
        <f t="shared" si="1"/>
        <v>0.61975389435714634</v>
      </c>
      <c r="K25" s="46">
        <f t="shared" si="2"/>
        <v>181</v>
      </c>
      <c r="L25" s="46">
        <f t="shared" si="3"/>
        <v>181</v>
      </c>
      <c r="M25" s="46">
        <f t="shared" si="4"/>
        <v>29.900407183897407</v>
      </c>
      <c r="N25" s="46" t="str">
        <f t="shared" si="5"/>
        <v/>
      </c>
      <c r="O25" s="44" t="str">
        <f t="shared" si="6"/>
        <v/>
      </c>
      <c r="P25" s="44">
        <f t="shared" si="13"/>
        <v>0.8</v>
      </c>
      <c r="Q25" s="44">
        <f t="shared" si="7"/>
        <v>23.920325747117928</v>
      </c>
      <c r="R25" s="44" t="str">
        <f t="shared" si="8"/>
        <v/>
      </c>
      <c r="S25" s="44" t="str">
        <f t="shared" si="9"/>
        <v/>
      </c>
      <c r="T25" s="36"/>
      <c r="U25" s="46" t="str">
        <f t="shared" si="10"/>
        <v/>
      </c>
      <c r="V25" s="47" t="str">
        <f t="shared" si="11"/>
        <v/>
      </c>
      <c r="W25" s="47" t="str">
        <f t="shared" si="12"/>
        <v/>
      </c>
    </row>
    <row r="26" spans="2:23" x14ac:dyDescent="0.3">
      <c r="B26" s="41">
        <v>3.69999999999999</v>
      </c>
      <c r="C26" s="42">
        <v>127</v>
      </c>
      <c r="D26" s="43">
        <f t="shared" si="14"/>
        <v>306</v>
      </c>
      <c r="E26" s="44">
        <f t="shared" si="14"/>
        <v>20.72727272727273</v>
      </c>
      <c r="F26" s="44">
        <f t="shared" si="14"/>
        <v>306</v>
      </c>
      <c r="G26" s="36"/>
      <c r="H26" s="45">
        <f t="shared" si="14"/>
        <v>20</v>
      </c>
      <c r="I26" s="45">
        <f t="shared" si="14"/>
        <v>10</v>
      </c>
      <c r="J26" s="46">
        <f t="shared" si="1"/>
        <v>0.55192013477576718</v>
      </c>
      <c r="K26" s="46">
        <f t="shared" si="2"/>
        <v>179</v>
      </c>
      <c r="L26" s="46">
        <f t="shared" si="3"/>
        <v>179</v>
      </c>
      <c r="M26" s="46">
        <f t="shared" si="4"/>
        <v>26.627725800585257</v>
      </c>
      <c r="N26" s="46" t="str">
        <f t="shared" si="5"/>
        <v/>
      </c>
      <c r="O26" s="44" t="str">
        <f t="shared" si="6"/>
        <v/>
      </c>
      <c r="P26" s="44">
        <f t="shared" si="13"/>
        <v>0.8</v>
      </c>
      <c r="Q26" s="44">
        <f t="shared" si="7"/>
        <v>21.302180640468208</v>
      </c>
      <c r="R26" s="44" t="str">
        <f t="shared" si="8"/>
        <v/>
      </c>
      <c r="S26" s="44" t="str">
        <f t="shared" si="9"/>
        <v/>
      </c>
      <c r="T26" s="36"/>
      <c r="U26" s="46" t="str">
        <f t="shared" si="10"/>
        <v/>
      </c>
      <c r="V26" s="47" t="str">
        <f t="shared" si="11"/>
        <v/>
      </c>
      <c r="W26" s="47" t="str">
        <f t="shared" si="12"/>
        <v/>
      </c>
    </row>
    <row r="27" spans="2:23" x14ac:dyDescent="0.3">
      <c r="B27" s="41">
        <v>3.5999999999999899</v>
      </c>
      <c r="C27" s="42">
        <v>127</v>
      </c>
      <c r="D27" s="43">
        <f t="shared" si="14"/>
        <v>306</v>
      </c>
      <c r="E27" s="44">
        <f t="shared" si="14"/>
        <v>20.72727272727273</v>
      </c>
      <c r="F27" s="44">
        <f t="shared" si="14"/>
        <v>306</v>
      </c>
      <c r="G27" s="36"/>
      <c r="H27" s="45">
        <f t="shared" si="14"/>
        <v>20</v>
      </c>
      <c r="I27" s="45">
        <f t="shared" si="14"/>
        <v>10</v>
      </c>
      <c r="J27" s="46">
        <f t="shared" si="1"/>
        <v>0.49645077449679559</v>
      </c>
      <c r="K27" s="46">
        <f t="shared" si="2"/>
        <v>179</v>
      </c>
      <c r="L27" s="46">
        <f t="shared" si="3"/>
        <v>179</v>
      </c>
      <c r="M27" s="46">
        <f t="shared" si="4"/>
        <v>23.951572453792764</v>
      </c>
      <c r="N27" s="46" t="str">
        <f t="shared" si="5"/>
        <v/>
      </c>
      <c r="O27" s="44" t="str">
        <f t="shared" si="6"/>
        <v/>
      </c>
      <c r="P27" s="44">
        <f t="shared" si="13"/>
        <v>0.8</v>
      </c>
      <c r="Q27" s="44">
        <f t="shared" si="7"/>
        <v>19.161257963034213</v>
      </c>
      <c r="R27" s="44" t="str">
        <f t="shared" si="8"/>
        <v/>
      </c>
      <c r="S27" s="44" t="str">
        <f t="shared" si="9"/>
        <v/>
      </c>
      <c r="T27" s="36"/>
      <c r="U27" s="46" t="str">
        <f t="shared" si="10"/>
        <v/>
      </c>
      <c r="V27" s="47" t="str">
        <f t="shared" si="11"/>
        <v/>
      </c>
      <c r="W27" s="47" t="str">
        <f t="shared" si="12"/>
        <v/>
      </c>
    </row>
    <row r="28" spans="2:23" x14ac:dyDescent="0.3">
      <c r="B28" s="41">
        <v>3.4999999999999898</v>
      </c>
      <c r="C28" s="42">
        <v>127</v>
      </c>
      <c r="D28" s="43">
        <f t="shared" si="14"/>
        <v>306</v>
      </c>
      <c r="E28" s="44">
        <f t="shared" si="14"/>
        <v>20.72727272727273</v>
      </c>
      <c r="F28" s="44">
        <f t="shared" si="14"/>
        <v>306</v>
      </c>
      <c r="G28" s="36"/>
      <c r="H28" s="45">
        <f t="shared" si="14"/>
        <v>20</v>
      </c>
      <c r="I28" s="45">
        <f t="shared" si="14"/>
        <v>10</v>
      </c>
      <c r="J28" s="46">
        <f t="shared" si="1"/>
        <v>0.44655622429611258</v>
      </c>
      <c r="K28" s="46">
        <f t="shared" si="2"/>
        <v>179</v>
      </c>
      <c r="L28" s="46">
        <f t="shared" si="3"/>
        <v>179</v>
      </c>
      <c r="M28" s="46">
        <f t="shared" si="4"/>
        <v>21.544379242356303</v>
      </c>
      <c r="N28" s="46" t="str">
        <f t="shared" si="5"/>
        <v/>
      </c>
      <c r="O28" s="44" t="str">
        <f t="shared" si="6"/>
        <v/>
      </c>
      <c r="P28" s="44">
        <f t="shared" si="13"/>
        <v>0.8</v>
      </c>
      <c r="Q28" s="44">
        <f t="shared" si="7"/>
        <v>17.235503393885043</v>
      </c>
      <c r="R28" s="44" t="str">
        <f t="shared" si="8"/>
        <v/>
      </c>
      <c r="S28" s="44" t="str">
        <f t="shared" si="9"/>
        <v/>
      </c>
      <c r="T28" s="36"/>
      <c r="U28" s="46" t="str">
        <f t="shared" si="10"/>
        <v/>
      </c>
      <c r="V28" s="47" t="str">
        <f t="shared" si="11"/>
        <v/>
      </c>
      <c r="W28" s="47" t="str">
        <f t="shared" si="12"/>
        <v/>
      </c>
    </row>
    <row r="29" spans="2:23" x14ac:dyDescent="0.3">
      <c r="B29" s="41">
        <v>3.3999999999999901</v>
      </c>
      <c r="C29" s="42">
        <v>127</v>
      </c>
      <c r="D29" s="43">
        <f t="shared" si="14"/>
        <v>306</v>
      </c>
      <c r="E29" s="44">
        <f t="shared" si="14"/>
        <v>20.72727272727273</v>
      </c>
      <c r="F29" s="44">
        <f t="shared" si="14"/>
        <v>306</v>
      </c>
      <c r="G29" s="36"/>
      <c r="H29" s="45">
        <f t="shared" si="14"/>
        <v>20</v>
      </c>
      <c r="I29" s="45">
        <f t="shared" si="14"/>
        <v>10</v>
      </c>
      <c r="J29" s="46">
        <f t="shared" si="1"/>
        <v>0.40167620175378976</v>
      </c>
      <c r="K29" s="46">
        <f t="shared" si="2"/>
        <v>179</v>
      </c>
      <c r="L29" s="46">
        <f t="shared" si="3"/>
        <v>179</v>
      </c>
      <c r="M29" s="46">
        <f t="shared" si="4"/>
        <v>19.379114996893364</v>
      </c>
      <c r="N29" s="46" t="str">
        <f t="shared" si="5"/>
        <v/>
      </c>
      <c r="O29" s="44" t="str">
        <f t="shared" si="6"/>
        <v/>
      </c>
      <c r="P29" s="44">
        <f t="shared" si="13"/>
        <v>0.8</v>
      </c>
      <c r="Q29" s="44">
        <f t="shared" si="7"/>
        <v>15.503291997514692</v>
      </c>
      <c r="R29" s="44" t="str">
        <f t="shared" si="8"/>
        <v/>
      </c>
      <c r="S29" s="44" t="str">
        <f t="shared" si="9"/>
        <v/>
      </c>
      <c r="T29" s="36"/>
      <c r="U29" s="46" t="str">
        <f t="shared" si="10"/>
        <v/>
      </c>
      <c r="V29" s="47" t="str">
        <f t="shared" si="11"/>
        <v/>
      </c>
      <c r="W29" s="47" t="str">
        <f t="shared" si="12"/>
        <v/>
      </c>
    </row>
    <row r="30" spans="2:23" x14ac:dyDescent="0.3">
      <c r="B30" s="41">
        <v>3.2999999999999901</v>
      </c>
      <c r="C30" s="42">
        <v>127</v>
      </c>
      <c r="D30" s="43">
        <f t="shared" si="14"/>
        <v>306</v>
      </c>
      <c r="E30" s="44">
        <f t="shared" si="14"/>
        <v>20.72727272727273</v>
      </c>
      <c r="F30" s="44">
        <f t="shared" si="14"/>
        <v>306</v>
      </c>
      <c r="G30" s="36"/>
      <c r="H30" s="45">
        <f t="shared" si="14"/>
        <v>20</v>
      </c>
      <c r="I30" s="45">
        <f t="shared" si="14"/>
        <v>10</v>
      </c>
      <c r="J30" s="46">
        <f t="shared" si="1"/>
        <v>0.36130673424084603</v>
      </c>
      <c r="K30" s="46">
        <f t="shared" si="2"/>
        <v>179</v>
      </c>
      <c r="L30" s="46">
        <f t="shared" si="3"/>
        <v>179</v>
      </c>
      <c r="M30" s="46">
        <f t="shared" si="4"/>
        <v>17.431465248461866</v>
      </c>
      <c r="N30" s="46" t="str">
        <f t="shared" si="5"/>
        <v/>
      </c>
      <c r="O30" s="44" t="str">
        <f t="shared" si="6"/>
        <v/>
      </c>
      <c r="P30" s="44">
        <f t="shared" si="13"/>
        <v>0.8</v>
      </c>
      <c r="Q30" s="44">
        <f t="shared" si="7"/>
        <v>13.945172198769493</v>
      </c>
      <c r="R30" s="44" t="str">
        <f t="shared" si="8"/>
        <v/>
      </c>
      <c r="S30" s="44" t="str">
        <f t="shared" si="9"/>
        <v/>
      </c>
      <c r="T30" s="36"/>
      <c r="U30" s="46" t="str">
        <f t="shared" si="10"/>
        <v/>
      </c>
      <c r="V30" s="47" t="str">
        <f t="shared" si="11"/>
        <v/>
      </c>
      <c r="W30" s="47" t="str">
        <f t="shared" si="12"/>
        <v/>
      </c>
    </row>
    <row r="31" spans="2:23" x14ac:dyDescent="0.3">
      <c r="B31" s="41">
        <v>3.19999999999999</v>
      </c>
      <c r="C31" s="42">
        <v>127</v>
      </c>
      <c r="D31" s="43">
        <f t="shared" si="14"/>
        <v>306</v>
      </c>
      <c r="E31" s="44">
        <f t="shared" si="14"/>
        <v>20.72727272727273</v>
      </c>
      <c r="F31" s="44">
        <f t="shared" si="14"/>
        <v>306</v>
      </c>
      <c r="G31" s="36"/>
      <c r="H31" s="45">
        <f t="shared" si="14"/>
        <v>20</v>
      </c>
      <c r="I31" s="45">
        <f t="shared" si="14"/>
        <v>10</v>
      </c>
      <c r="J31" s="46">
        <f t="shared" si="1"/>
        <v>0.32499449964377608</v>
      </c>
      <c r="K31" s="46">
        <f t="shared" si="2"/>
        <v>179</v>
      </c>
      <c r="L31" s="46">
        <f t="shared" si="3"/>
        <v>179</v>
      </c>
      <c r="M31" s="46">
        <f t="shared" si="4"/>
        <v>15.679559193340072</v>
      </c>
      <c r="N31" s="46" t="str">
        <f t="shared" si="5"/>
        <v/>
      </c>
      <c r="O31" s="44" t="str">
        <f t="shared" si="6"/>
        <v/>
      </c>
      <c r="P31" s="44">
        <f t="shared" si="13"/>
        <v>0.8</v>
      </c>
      <c r="Q31" s="44">
        <f t="shared" si="7"/>
        <v>12.543647354672059</v>
      </c>
      <c r="R31" s="44" t="str">
        <f t="shared" si="8"/>
        <v/>
      </c>
      <c r="S31" s="44" t="str">
        <f t="shared" si="9"/>
        <v/>
      </c>
      <c r="T31" s="36"/>
      <c r="U31" s="46" t="str">
        <f t="shared" si="10"/>
        <v/>
      </c>
      <c r="V31" s="47" t="str">
        <f t="shared" si="11"/>
        <v/>
      </c>
      <c r="W31" s="47" t="str">
        <f t="shared" si="12"/>
        <v/>
      </c>
    </row>
    <row r="32" spans="2:23" x14ac:dyDescent="0.3">
      <c r="B32" s="41">
        <v>3.0999999999999899</v>
      </c>
      <c r="C32" s="42">
        <v>127</v>
      </c>
      <c r="D32" s="43">
        <f t="shared" si="14"/>
        <v>306</v>
      </c>
      <c r="E32" s="44">
        <f t="shared" si="14"/>
        <v>20.72727272727273</v>
      </c>
      <c r="F32" s="44">
        <f t="shared" si="14"/>
        <v>306</v>
      </c>
      <c r="G32" s="36"/>
      <c r="H32" s="45">
        <f t="shared" si="14"/>
        <v>20</v>
      </c>
      <c r="I32" s="45">
        <f t="shared" si="14"/>
        <v>10</v>
      </c>
      <c r="J32" s="46">
        <f t="shared" si="1"/>
        <v>0.292331735860482</v>
      </c>
      <c r="K32" s="46">
        <f t="shared" si="2"/>
        <v>179</v>
      </c>
      <c r="L32" s="46">
        <f t="shared" si="3"/>
        <v>179</v>
      </c>
      <c r="M32" s="46">
        <f t="shared" si="4"/>
        <v>14.103724098532025</v>
      </c>
      <c r="N32" s="46" t="str">
        <f t="shared" si="5"/>
        <v/>
      </c>
      <c r="O32" s="44" t="str">
        <f t="shared" si="6"/>
        <v/>
      </c>
      <c r="P32" s="44">
        <f t="shared" si="13"/>
        <v>0.8</v>
      </c>
      <c r="Q32" s="44">
        <f t="shared" si="7"/>
        <v>11.282979278825621</v>
      </c>
      <c r="R32" s="44" t="str">
        <f t="shared" si="8"/>
        <v/>
      </c>
      <c r="S32" s="44" t="str">
        <f t="shared" si="9"/>
        <v/>
      </c>
      <c r="T32" s="36"/>
      <c r="U32" s="46" t="str">
        <f t="shared" si="10"/>
        <v/>
      </c>
      <c r="V32" s="47" t="str">
        <f t="shared" si="11"/>
        <v/>
      </c>
      <c r="W32" s="47" t="str">
        <f t="shared" si="12"/>
        <v/>
      </c>
    </row>
    <row r="33" spans="2:23" x14ac:dyDescent="0.3">
      <c r="B33" s="41">
        <v>2.9999999999999898</v>
      </c>
      <c r="C33" s="42">
        <v>127</v>
      </c>
      <c r="D33" s="43">
        <f t="shared" si="14"/>
        <v>306</v>
      </c>
      <c r="E33" s="44">
        <f t="shared" si="14"/>
        <v>20.72727272727273</v>
      </c>
      <c r="F33" s="44">
        <f t="shared" si="14"/>
        <v>306</v>
      </c>
      <c r="G33" s="36"/>
      <c r="H33" s="45">
        <f t="shared" si="14"/>
        <v>20</v>
      </c>
      <c r="I33" s="45">
        <f t="shared" si="14"/>
        <v>10</v>
      </c>
      <c r="J33" s="46">
        <f t="shared" si="1"/>
        <v>0.26295166190465463</v>
      </c>
      <c r="K33" s="46">
        <f t="shared" si="2"/>
        <v>179</v>
      </c>
      <c r="L33" s="46">
        <f t="shared" si="3"/>
        <v>179</v>
      </c>
      <c r="M33" s="46">
        <f t="shared" si="4"/>
        <v>12.686264390136843</v>
      </c>
      <c r="N33" s="46" t="str">
        <f t="shared" si="5"/>
        <v/>
      </c>
      <c r="O33" s="44" t="str">
        <f t="shared" si="6"/>
        <v/>
      </c>
      <c r="P33" s="44">
        <f t="shared" si="13"/>
        <v>0.8</v>
      </c>
      <c r="Q33" s="44">
        <f t="shared" si="7"/>
        <v>10.149011512109475</v>
      </c>
      <c r="R33" s="44" t="str">
        <f t="shared" si="8"/>
        <v/>
      </c>
      <c r="S33" s="44" t="str">
        <f t="shared" si="9"/>
        <v/>
      </c>
      <c r="T33" s="36"/>
      <c r="U33" s="46" t="str">
        <f t="shared" si="10"/>
        <v/>
      </c>
      <c r="V33" s="47" t="str">
        <f t="shared" si="11"/>
        <v/>
      </c>
      <c r="W33" s="47" t="str">
        <f t="shared" si="12"/>
        <v/>
      </c>
    </row>
    <row r="34" spans="2:23" x14ac:dyDescent="0.3">
      <c r="B34" s="41">
        <v>2.8999999999999901</v>
      </c>
      <c r="C34" s="42">
        <v>127</v>
      </c>
      <c r="D34" s="43">
        <f t="shared" si="14"/>
        <v>306</v>
      </c>
      <c r="E34" s="44">
        <f t="shared" si="14"/>
        <v>20.72727272727273</v>
      </c>
      <c r="F34" s="44">
        <f t="shared" si="14"/>
        <v>306</v>
      </c>
      <c r="G34" s="36"/>
      <c r="H34" s="45">
        <f t="shared" si="14"/>
        <v>20</v>
      </c>
      <c r="I34" s="45">
        <f t="shared" si="14"/>
        <v>10</v>
      </c>
      <c r="J34" s="46">
        <f t="shared" si="1"/>
        <v>0.23652435920066922</v>
      </c>
      <c r="K34" s="46">
        <f t="shared" si="2"/>
        <v>179</v>
      </c>
      <c r="L34" s="46">
        <f t="shared" si="3"/>
        <v>179</v>
      </c>
      <c r="M34" s="46">
        <f t="shared" si="4"/>
        <v>11.411262943891936</v>
      </c>
      <c r="N34" s="46" t="str">
        <f t="shared" si="5"/>
        <v/>
      </c>
      <c r="O34" s="44" t="str">
        <f t="shared" si="6"/>
        <v/>
      </c>
      <c r="P34" s="44">
        <f t="shared" si="13"/>
        <v>0.8</v>
      </c>
      <c r="Q34" s="44">
        <f t="shared" si="7"/>
        <v>9.1290103551135484</v>
      </c>
      <c r="R34" s="44" t="str">
        <f t="shared" si="8"/>
        <v/>
      </c>
      <c r="S34" s="44" t="str">
        <f t="shared" si="9"/>
        <v/>
      </c>
      <c r="T34" s="36"/>
      <c r="U34" s="46" t="str">
        <f t="shared" si="10"/>
        <v/>
      </c>
      <c r="V34" s="47" t="str">
        <f t="shared" si="11"/>
        <v/>
      </c>
      <c r="W34" s="47" t="str">
        <f t="shared" si="12"/>
        <v/>
      </c>
    </row>
    <row r="35" spans="2:23" x14ac:dyDescent="0.3">
      <c r="B35" s="41">
        <v>2.7999999999999798</v>
      </c>
      <c r="C35" s="42">
        <v>127</v>
      </c>
      <c r="D35" s="43">
        <f t="shared" si="14"/>
        <v>306</v>
      </c>
      <c r="E35" s="44">
        <f t="shared" si="14"/>
        <v>20.72727272727273</v>
      </c>
      <c r="F35" s="44">
        <f t="shared" si="14"/>
        <v>306</v>
      </c>
      <c r="G35" s="36"/>
      <c r="H35" s="45">
        <f t="shared" si="14"/>
        <v>20</v>
      </c>
      <c r="I35" s="45">
        <f t="shared" si="14"/>
        <v>10</v>
      </c>
      <c r="J35" s="46">
        <f t="shared" si="1"/>
        <v>0.21275306681869244</v>
      </c>
      <c r="K35" s="46">
        <f t="shared" si="2"/>
        <v>179</v>
      </c>
      <c r="L35" s="46">
        <f t="shared" si="3"/>
        <v>179</v>
      </c>
      <c r="M35" s="46">
        <f t="shared" si="4"/>
        <v>10.264402346515862</v>
      </c>
      <c r="N35" s="46" t="str">
        <f t="shared" si="5"/>
        <v/>
      </c>
      <c r="O35" s="44" t="str">
        <f t="shared" si="6"/>
        <v/>
      </c>
      <c r="P35" s="44">
        <f t="shared" si="13"/>
        <v>0.8</v>
      </c>
      <c r="Q35" s="44">
        <f t="shared" si="7"/>
        <v>8.2115218772126894</v>
      </c>
      <c r="R35" s="44" t="str">
        <f t="shared" si="8"/>
        <v/>
      </c>
      <c r="S35" s="44" t="str">
        <f t="shared" si="9"/>
        <v/>
      </c>
      <c r="T35" s="36"/>
      <c r="U35" s="46" t="str">
        <f t="shared" si="10"/>
        <v/>
      </c>
      <c r="V35" s="47" t="str">
        <f t="shared" si="11"/>
        <v/>
      </c>
      <c r="W35" s="47" t="str">
        <f t="shared" si="12"/>
        <v/>
      </c>
    </row>
    <row r="36" spans="2:23" x14ac:dyDescent="0.3">
      <c r="B36" s="41">
        <v>2.6999999999999802</v>
      </c>
      <c r="C36" s="42">
        <v>127</v>
      </c>
      <c r="D36" s="43">
        <f t="shared" si="14"/>
        <v>306</v>
      </c>
      <c r="E36" s="44">
        <f t="shared" si="14"/>
        <v>20.72727272727273</v>
      </c>
      <c r="F36" s="44">
        <f t="shared" si="14"/>
        <v>306</v>
      </c>
      <c r="G36" s="36"/>
      <c r="H36" s="45">
        <f t="shared" si="14"/>
        <v>20</v>
      </c>
      <c r="I36" s="45">
        <f t="shared" si="14"/>
        <v>10</v>
      </c>
      <c r="J36" s="46">
        <f t="shared" si="1"/>
        <v>0.19137084904796958</v>
      </c>
      <c r="K36" s="46">
        <f t="shared" si="2"/>
        <v>179</v>
      </c>
      <c r="L36" s="46">
        <f t="shared" si="3"/>
        <v>179</v>
      </c>
      <c r="M36" s="46">
        <f t="shared" si="4"/>
        <v>9.2328041207353735</v>
      </c>
      <c r="N36" s="46" t="str">
        <f t="shared" si="5"/>
        <v/>
      </c>
      <c r="O36" s="44" t="str">
        <f t="shared" si="6"/>
        <v/>
      </c>
      <c r="P36" s="44">
        <f t="shared" si="13"/>
        <v>0.8</v>
      </c>
      <c r="Q36" s="44">
        <f t="shared" si="7"/>
        <v>7.3862432965882991</v>
      </c>
      <c r="R36" s="44" t="str">
        <f t="shared" si="8"/>
        <v/>
      </c>
      <c r="S36" s="44" t="str">
        <f t="shared" si="9"/>
        <v/>
      </c>
      <c r="T36" s="36"/>
      <c r="U36" s="46" t="str">
        <f t="shared" si="10"/>
        <v/>
      </c>
      <c r="V36" s="47" t="str">
        <f t="shared" si="11"/>
        <v/>
      </c>
      <c r="W36" s="47" t="str">
        <f t="shared" si="12"/>
        <v/>
      </c>
    </row>
    <row r="37" spans="2:23" x14ac:dyDescent="0.3">
      <c r="B37" s="41">
        <v>2.5999999999999801</v>
      </c>
      <c r="C37" s="42">
        <v>127</v>
      </c>
      <c r="D37" s="43">
        <f t="shared" si="14"/>
        <v>306</v>
      </c>
      <c r="E37" s="44">
        <f t="shared" si="14"/>
        <v>20.72727272727273</v>
      </c>
      <c r="F37" s="44">
        <f t="shared" si="14"/>
        <v>306</v>
      </c>
      <c r="G37" s="36"/>
      <c r="H37" s="45">
        <f t="shared" si="14"/>
        <v>20</v>
      </c>
      <c r="I37" s="45">
        <f t="shared" si="14"/>
        <v>10</v>
      </c>
      <c r="J37" s="46">
        <f t="shared" si="1"/>
        <v>0.17213759788736963</v>
      </c>
      <c r="K37" s="46">
        <f t="shared" si="2"/>
        <v>179</v>
      </c>
      <c r="L37" s="46">
        <f t="shared" si="3"/>
        <v>179</v>
      </c>
      <c r="M37" s="46">
        <f t="shared" si="4"/>
        <v>8.3048841086011649</v>
      </c>
      <c r="N37" s="46" t="str">
        <f t="shared" si="5"/>
        <v/>
      </c>
      <c r="O37" s="44" t="str">
        <f t="shared" si="6"/>
        <v/>
      </c>
      <c r="P37" s="44">
        <f t="shared" si="13"/>
        <v>0.8</v>
      </c>
      <c r="Q37" s="44">
        <f t="shared" si="7"/>
        <v>6.6439072868809319</v>
      </c>
      <c r="R37" s="44" t="str">
        <f t="shared" si="8"/>
        <v/>
      </c>
      <c r="S37" s="44" t="str">
        <f t="shared" si="9"/>
        <v/>
      </c>
      <c r="T37" s="36"/>
      <c r="U37" s="46" t="str">
        <f t="shared" si="10"/>
        <v/>
      </c>
      <c r="V37" s="47" t="str">
        <f t="shared" si="11"/>
        <v/>
      </c>
      <c r="W37" s="47" t="str">
        <f t="shared" si="12"/>
        <v/>
      </c>
    </row>
    <row r="38" spans="2:23" x14ac:dyDescent="0.3">
      <c r="B38" s="41">
        <v>2.49999999999998</v>
      </c>
      <c r="C38" s="42">
        <v>127</v>
      </c>
      <c r="D38" s="43">
        <f t="shared" si="14"/>
        <v>306</v>
      </c>
      <c r="E38" s="44">
        <f t="shared" si="14"/>
        <v>20.72727272727273</v>
      </c>
      <c r="F38" s="44">
        <f t="shared" si="14"/>
        <v>306</v>
      </c>
      <c r="G38" s="36"/>
      <c r="H38" s="45">
        <f t="shared" si="14"/>
        <v>20</v>
      </c>
      <c r="I38" s="45">
        <f t="shared" si="14"/>
        <v>10</v>
      </c>
      <c r="J38" s="46">
        <f t="shared" si="1"/>
        <v>0.15483733679316164</v>
      </c>
      <c r="K38" s="46">
        <f t="shared" si="2"/>
        <v>179</v>
      </c>
      <c r="L38" s="46">
        <f t="shared" si="3"/>
        <v>179</v>
      </c>
      <c r="M38" s="46">
        <f t="shared" si="4"/>
        <v>7.4702223891437622</v>
      </c>
      <c r="N38" s="46" t="str">
        <f t="shared" si="5"/>
        <v/>
      </c>
      <c r="O38" s="44" t="str">
        <f t="shared" si="6"/>
        <v/>
      </c>
      <c r="P38" s="44">
        <f t="shared" si="13"/>
        <v>0.8</v>
      </c>
      <c r="Q38" s="44">
        <f t="shared" si="7"/>
        <v>5.97617791131501</v>
      </c>
      <c r="R38" s="44" t="str">
        <f t="shared" si="8"/>
        <v/>
      </c>
      <c r="S38" s="44" t="str">
        <f t="shared" si="9"/>
        <v/>
      </c>
      <c r="T38" s="36"/>
      <c r="U38" s="46" t="str">
        <f t="shared" si="10"/>
        <v/>
      </c>
      <c r="V38" s="47" t="str">
        <f t="shared" si="11"/>
        <v/>
      </c>
      <c r="W38" s="47" t="str">
        <f t="shared" si="12"/>
        <v/>
      </c>
    </row>
    <row r="39" spans="2:23" x14ac:dyDescent="0.3">
      <c r="B39" s="41">
        <v>2.3999999999999799</v>
      </c>
      <c r="C39" s="42">
        <v>127</v>
      </c>
      <c r="D39" s="43">
        <f t="shared" ref="D39:I48" si="15">D38</f>
        <v>306</v>
      </c>
      <c r="E39" s="44">
        <f t="shared" si="15"/>
        <v>20.72727272727273</v>
      </c>
      <c r="F39" s="44">
        <f t="shared" si="15"/>
        <v>306</v>
      </c>
      <c r="G39" s="36"/>
      <c r="H39" s="45">
        <f t="shared" si="15"/>
        <v>20</v>
      </c>
      <c r="I39" s="45">
        <f t="shared" si="15"/>
        <v>10</v>
      </c>
      <c r="J39" s="46">
        <f t="shared" si="1"/>
        <v>0.13927579540691423</v>
      </c>
      <c r="K39" s="46">
        <f t="shared" si="2"/>
        <v>179</v>
      </c>
      <c r="L39" s="46">
        <f t="shared" si="3"/>
        <v>179</v>
      </c>
      <c r="M39" s="46">
        <f t="shared" si="4"/>
        <v>6.7194462696318258</v>
      </c>
      <c r="N39" s="46" t="str">
        <f t="shared" si="5"/>
        <v/>
      </c>
      <c r="O39" s="44" t="str">
        <f t="shared" si="6"/>
        <v/>
      </c>
      <c r="P39" s="44">
        <f t="shared" si="13"/>
        <v>0.8</v>
      </c>
      <c r="Q39" s="44">
        <f t="shared" si="7"/>
        <v>5.3755570157054606</v>
      </c>
      <c r="R39" s="44" t="str">
        <f t="shared" si="8"/>
        <v/>
      </c>
      <c r="S39" s="44" t="str">
        <f t="shared" si="9"/>
        <v/>
      </c>
      <c r="T39" s="36"/>
      <c r="U39" s="46" t="str">
        <f t="shared" si="10"/>
        <v/>
      </c>
      <c r="V39" s="47" t="str">
        <f t="shared" si="11"/>
        <v/>
      </c>
      <c r="W39" s="47" t="str">
        <f t="shared" si="12"/>
        <v/>
      </c>
    </row>
    <row r="40" spans="2:23" x14ac:dyDescent="0.3">
      <c r="B40" s="41">
        <v>2.2999999999999798</v>
      </c>
      <c r="C40" s="42">
        <v>127</v>
      </c>
      <c r="D40" s="43">
        <f t="shared" si="15"/>
        <v>306</v>
      </c>
      <c r="E40" s="44">
        <f t="shared" si="15"/>
        <v>20.72727272727273</v>
      </c>
      <c r="F40" s="44">
        <f t="shared" si="15"/>
        <v>306</v>
      </c>
      <c r="G40" s="36"/>
      <c r="H40" s="45">
        <f t="shared" si="15"/>
        <v>20</v>
      </c>
      <c r="I40" s="45">
        <f t="shared" si="15"/>
        <v>10</v>
      </c>
      <c r="J40" s="46">
        <f t="shared" si="1"/>
        <v>0.12527822802933491</v>
      </c>
      <c r="K40" s="46">
        <f t="shared" si="2"/>
        <v>179</v>
      </c>
      <c r="L40" s="46">
        <f t="shared" si="3"/>
        <v>179</v>
      </c>
      <c r="M40" s="46">
        <f t="shared" si="4"/>
        <v>6.044125036502999</v>
      </c>
      <c r="N40" s="46" t="str">
        <f t="shared" si="5"/>
        <v/>
      </c>
      <c r="O40" s="44" t="str">
        <f t="shared" si="6"/>
        <v/>
      </c>
      <c r="P40" s="44">
        <f t="shared" si="13"/>
        <v>0.8</v>
      </c>
      <c r="Q40" s="44">
        <f t="shared" si="7"/>
        <v>4.8353000292023998</v>
      </c>
      <c r="R40" s="44" t="str">
        <f t="shared" si="8"/>
        <v/>
      </c>
      <c r="S40" s="44" t="str">
        <f t="shared" si="9"/>
        <v/>
      </c>
      <c r="T40" s="36"/>
      <c r="U40" s="46" t="str">
        <f t="shared" si="10"/>
        <v/>
      </c>
      <c r="V40" s="47" t="str">
        <f t="shared" si="11"/>
        <v/>
      </c>
      <c r="W40" s="47" t="str">
        <f t="shared" si="12"/>
        <v/>
      </c>
    </row>
    <row r="41" spans="2:23" x14ac:dyDescent="0.3">
      <c r="B41" s="41">
        <v>2.1999999999999802</v>
      </c>
      <c r="C41" s="42">
        <v>127</v>
      </c>
      <c r="D41" s="43">
        <f t="shared" si="15"/>
        <v>306</v>
      </c>
      <c r="E41" s="44">
        <f t="shared" si="15"/>
        <v>20.72727272727273</v>
      </c>
      <c r="F41" s="44">
        <f t="shared" si="15"/>
        <v>306</v>
      </c>
      <c r="G41" s="36"/>
      <c r="H41" s="45">
        <f t="shared" si="15"/>
        <v>20</v>
      </c>
      <c r="I41" s="45">
        <f t="shared" si="15"/>
        <v>10</v>
      </c>
      <c r="J41" s="46">
        <f t="shared" si="1"/>
        <v>0.11268745134296959</v>
      </c>
      <c r="K41" s="46">
        <f t="shared" si="2"/>
        <v>179</v>
      </c>
      <c r="L41" s="46">
        <f t="shared" si="3"/>
        <v>179</v>
      </c>
      <c r="M41" s="46">
        <f t="shared" si="4"/>
        <v>5.4366752840906374</v>
      </c>
      <c r="N41" s="46" t="str">
        <f t="shared" si="5"/>
        <v/>
      </c>
      <c r="O41" s="44" t="str">
        <f t="shared" si="6"/>
        <v/>
      </c>
      <c r="P41" s="44">
        <f t="shared" si="13"/>
        <v>0.8</v>
      </c>
      <c r="Q41" s="44">
        <f t="shared" si="7"/>
        <v>4.3493402272725099</v>
      </c>
      <c r="R41" s="44" t="str">
        <f t="shared" si="8"/>
        <v/>
      </c>
      <c r="S41" s="44" t="str">
        <f t="shared" si="9"/>
        <v/>
      </c>
      <c r="T41" s="36"/>
      <c r="U41" s="46" t="str">
        <f t="shared" si="10"/>
        <v/>
      </c>
      <c r="V41" s="47" t="str">
        <f t="shared" si="11"/>
        <v/>
      </c>
      <c r="W41" s="47" t="str">
        <f t="shared" si="12"/>
        <v/>
      </c>
    </row>
    <row r="42" spans="2:23" x14ac:dyDescent="0.3">
      <c r="B42" s="41">
        <v>2.0999999999999801</v>
      </c>
      <c r="C42" s="42">
        <v>127</v>
      </c>
      <c r="D42" s="43">
        <f t="shared" si="15"/>
        <v>306</v>
      </c>
      <c r="E42" s="44">
        <f t="shared" si="15"/>
        <v>20.72727272727273</v>
      </c>
      <c r="F42" s="44">
        <f t="shared" si="15"/>
        <v>306</v>
      </c>
      <c r="G42" s="36"/>
      <c r="H42" s="45">
        <f t="shared" si="15"/>
        <v>20</v>
      </c>
      <c r="I42" s="45">
        <f t="shared" si="15"/>
        <v>10</v>
      </c>
      <c r="J42" s="46">
        <f t="shared" si="1"/>
        <v>0.1013620793487013</v>
      </c>
      <c r="K42" s="46">
        <f t="shared" si="2"/>
        <v>179</v>
      </c>
      <c r="L42" s="46">
        <f t="shared" si="3"/>
        <v>179</v>
      </c>
      <c r="M42" s="46">
        <f t="shared" si="4"/>
        <v>4.890275758051378</v>
      </c>
      <c r="N42" s="46" t="str">
        <f t="shared" si="5"/>
        <v/>
      </c>
      <c r="O42" s="44" t="str">
        <f t="shared" si="6"/>
        <v/>
      </c>
      <c r="P42" s="44">
        <f t="shared" si="13"/>
        <v>0.8</v>
      </c>
      <c r="Q42" s="44">
        <f t="shared" si="7"/>
        <v>3.9122206064411027</v>
      </c>
      <c r="R42" s="44" t="str">
        <f t="shared" si="8"/>
        <v/>
      </c>
      <c r="S42" s="44" t="str">
        <f t="shared" si="9"/>
        <v/>
      </c>
      <c r="T42" s="36"/>
      <c r="U42" s="46" t="str">
        <f t="shared" si="10"/>
        <v/>
      </c>
      <c r="V42" s="47" t="str">
        <f t="shared" si="11"/>
        <v/>
      </c>
      <c r="W42" s="47" t="str">
        <f t="shared" si="12"/>
        <v/>
      </c>
    </row>
    <row r="43" spans="2:23" x14ac:dyDescent="0.3">
      <c r="B43" s="41">
        <v>1.99999999999998</v>
      </c>
      <c r="C43" s="42">
        <v>127</v>
      </c>
      <c r="D43" s="43">
        <f t="shared" si="15"/>
        <v>306</v>
      </c>
      <c r="E43" s="44">
        <f t="shared" si="15"/>
        <v>20.72727272727273</v>
      </c>
      <c r="F43" s="44">
        <f t="shared" si="15"/>
        <v>306</v>
      </c>
      <c r="G43" s="36"/>
      <c r="H43" s="45">
        <f t="shared" si="15"/>
        <v>20</v>
      </c>
      <c r="I43" s="45">
        <f t="shared" si="15"/>
        <v>10</v>
      </c>
      <c r="J43" s="46">
        <f t="shared" si="1"/>
        <v>9.1174935695565479E-2</v>
      </c>
      <c r="K43" s="46">
        <f t="shared" si="2"/>
        <v>179</v>
      </c>
      <c r="L43" s="46">
        <f t="shared" si="3"/>
        <v>179</v>
      </c>
      <c r="M43" s="46">
        <f t="shared" si="4"/>
        <v>4.3987907572421943</v>
      </c>
      <c r="N43" s="46" t="str">
        <f t="shared" si="5"/>
        <v/>
      </c>
      <c r="O43" s="44" t="str">
        <f t="shared" si="6"/>
        <v/>
      </c>
      <c r="P43" s="44">
        <f t="shared" si="13"/>
        <v>0.8</v>
      </c>
      <c r="Q43" s="44">
        <f t="shared" si="7"/>
        <v>3.5190326057937558</v>
      </c>
      <c r="R43" s="44" t="str">
        <f t="shared" si="8"/>
        <v/>
      </c>
      <c r="S43" s="44" t="str">
        <f t="shared" si="9"/>
        <v/>
      </c>
      <c r="T43" s="36"/>
      <c r="U43" s="46" t="str">
        <f t="shared" si="10"/>
        <v/>
      </c>
      <c r="V43" s="47" t="str">
        <f t="shared" si="11"/>
        <v/>
      </c>
      <c r="W43" s="47" t="str">
        <f t="shared" si="12"/>
        <v/>
      </c>
    </row>
    <row r="44" spans="2:23" x14ac:dyDescent="0.3">
      <c r="B44" s="41">
        <v>1.8999999999999799</v>
      </c>
      <c r="C44" s="42">
        <v>127</v>
      </c>
      <c r="D44" s="43">
        <f t="shared" si="15"/>
        <v>306</v>
      </c>
      <c r="E44" s="44">
        <f t="shared" si="15"/>
        <v>20.72727272727273</v>
      </c>
      <c r="F44" s="44">
        <f t="shared" si="15"/>
        <v>306</v>
      </c>
      <c r="G44" s="36"/>
      <c r="H44" s="45">
        <f t="shared" si="15"/>
        <v>20</v>
      </c>
      <c r="I44" s="45">
        <f t="shared" si="15"/>
        <v>10</v>
      </c>
      <c r="J44" s="46">
        <f t="shared" si="1"/>
        <v>8.2011625575408142E-2</v>
      </c>
      <c r="K44" s="46">
        <f t="shared" si="2"/>
        <v>179</v>
      </c>
      <c r="L44" s="46">
        <f t="shared" si="3"/>
        <v>179</v>
      </c>
      <c r="M44" s="46">
        <f t="shared" si="4"/>
        <v>3.9567012339012697</v>
      </c>
      <c r="N44" s="46" t="str">
        <f t="shared" si="5"/>
        <v/>
      </c>
      <c r="O44" s="44" t="str">
        <f t="shared" si="6"/>
        <v/>
      </c>
      <c r="P44" s="44">
        <f t="shared" si="13"/>
        <v>0.8</v>
      </c>
      <c r="Q44" s="44">
        <f t="shared" si="7"/>
        <v>3.1653609871210158</v>
      </c>
      <c r="R44" s="44" t="str">
        <f t="shared" si="8"/>
        <v/>
      </c>
      <c r="S44" s="44" t="str">
        <f t="shared" si="9"/>
        <v/>
      </c>
      <c r="T44" s="36"/>
      <c r="U44" s="46" t="str">
        <f t="shared" si="10"/>
        <v/>
      </c>
      <c r="V44" s="47" t="str">
        <f t="shared" si="11"/>
        <v/>
      </c>
      <c r="W44" s="47" t="str">
        <f t="shared" si="12"/>
        <v/>
      </c>
    </row>
    <row r="45" spans="2:23" x14ac:dyDescent="0.3">
      <c r="B45" s="41">
        <v>1.7999999999999801</v>
      </c>
      <c r="C45" s="42">
        <v>127</v>
      </c>
      <c r="D45" s="43">
        <f t="shared" si="15"/>
        <v>306</v>
      </c>
      <c r="E45" s="44">
        <f t="shared" si="15"/>
        <v>20.72727272727273</v>
      </c>
      <c r="F45" s="44">
        <f t="shared" si="15"/>
        <v>306</v>
      </c>
      <c r="G45" s="36"/>
      <c r="H45" s="45">
        <f t="shared" si="15"/>
        <v>20</v>
      </c>
      <c r="I45" s="45">
        <f t="shared" si="15"/>
        <v>10</v>
      </c>
      <c r="J45" s="46">
        <f t="shared" si="1"/>
        <v>7.3769251145718889E-2</v>
      </c>
      <c r="K45" s="46">
        <f t="shared" si="2"/>
        <v>179</v>
      </c>
      <c r="L45" s="46">
        <f t="shared" si="3"/>
        <v>179</v>
      </c>
      <c r="M45" s="46">
        <f t="shared" si="4"/>
        <v>3.5590428184338054</v>
      </c>
      <c r="N45" s="46" t="str">
        <f t="shared" si="5"/>
        <v/>
      </c>
      <c r="O45" s="44" t="str">
        <f t="shared" si="6"/>
        <v/>
      </c>
      <c r="P45" s="44">
        <f t="shared" si="13"/>
        <v>0.8</v>
      </c>
      <c r="Q45" s="44">
        <f t="shared" si="7"/>
        <v>2.8472342547470446</v>
      </c>
      <c r="R45" s="44" t="str">
        <f t="shared" si="8"/>
        <v/>
      </c>
      <c r="S45" s="44" t="str">
        <f t="shared" si="9"/>
        <v/>
      </c>
      <c r="T45" s="36"/>
      <c r="U45" s="46" t="str">
        <f t="shared" si="10"/>
        <v/>
      </c>
      <c r="V45" s="47" t="str">
        <f t="shared" si="11"/>
        <v/>
      </c>
      <c r="W45" s="47" t="str">
        <f t="shared" si="12"/>
        <v/>
      </c>
    </row>
    <row r="46" spans="2:23" x14ac:dyDescent="0.3">
      <c r="B46" s="41">
        <v>1.69999999999998</v>
      </c>
      <c r="C46" s="42">
        <v>127</v>
      </c>
      <c r="D46" s="43">
        <f t="shared" si="15"/>
        <v>306</v>
      </c>
      <c r="E46" s="44">
        <f t="shared" si="15"/>
        <v>20.72727272727273</v>
      </c>
      <c r="F46" s="44">
        <f t="shared" si="15"/>
        <v>306</v>
      </c>
      <c r="G46" s="36"/>
      <c r="H46" s="45">
        <f t="shared" si="15"/>
        <v>20</v>
      </c>
      <c r="I46" s="45">
        <f t="shared" si="15"/>
        <v>10</v>
      </c>
      <c r="J46" s="46">
        <f t="shared" si="1"/>
        <v>6.6355256055696893E-2</v>
      </c>
      <c r="K46" s="46">
        <f t="shared" si="2"/>
        <v>179</v>
      </c>
      <c r="L46" s="46">
        <f t="shared" si="3"/>
        <v>179</v>
      </c>
      <c r="M46" s="46">
        <f t="shared" si="4"/>
        <v>3.201350072862569</v>
      </c>
      <c r="N46" s="46" t="str">
        <f t="shared" si="5"/>
        <v/>
      </c>
      <c r="O46" s="44" t="str">
        <f t="shared" si="6"/>
        <v/>
      </c>
      <c r="P46" s="44">
        <f t="shared" si="13"/>
        <v>0.8</v>
      </c>
      <c r="Q46" s="44">
        <f t="shared" si="7"/>
        <v>2.5610800582900555</v>
      </c>
      <c r="R46" s="44" t="str">
        <f t="shared" si="8"/>
        <v/>
      </c>
      <c r="S46" s="44" t="str">
        <f t="shared" si="9"/>
        <v/>
      </c>
      <c r="T46" s="36"/>
      <c r="U46" s="46" t="str">
        <f t="shared" si="10"/>
        <v/>
      </c>
      <c r="V46" s="47" t="str">
        <f t="shared" si="11"/>
        <v/>
      </c>
      <c r="W46" s="47" t="str">
        <f t="shared" si="12"/>
        <v/>
      </c>
    </row>
    <row r="47" spans="2:23" x14ac:dyDescent="0.3">
      <c r="B47" s="41">
        <v>1.5999999999999801</v>
      </c>
      <c r="C47" s="42">
        <v>127</v>
      </c>
      <c r="D47" s="43">
        <f t="shared" si="15"/>
        <v>306</v>
      </c>
      <c r="E47" s="44">
        <f t="shared" si="15"/>
        <v>20.72727272727273</v>
      </c>
      <c r="F47" s="44">
        <f t="shared" si="15"/>
        <v>306</v>
      </c>
      <c r="G47" s="36"/>
      <c r="H47" s="45">
        <f t="shared" si="15"/>
        <v>20</v>
      </c>
      <c r="I47" s="45">
        <f t="shared" si="15"/>
        <v>10</v>
      </c>
      <c r="J47" s="46">
        <f t="shared" si="1"/>
        <v>5.9686386100350472E-2</v>
      </c>
      <c r="K47" s="46">
        <f t="shared" si="2"/>
        <v>179</v>
      </c>
      <c r="L47" s="46">
        <f t="shared" si="3"/>
        <v>179</v>
      </c>
      <c r="M47" s="46">
        <f t="shared" si="4"/>
        <v>2.879606346946733</v>
      </c>
      <c r="N47" s="46" t="str">
        <f t="shared" si="5"/>
        <v/>
      </c>
      <c r="O47" s="44" t="str">
        <f t="shared" si="6"/>
        <v/>
      </c>
      <c r="P47" s="44">
        <f t="shared" si="13"/>
        <v>0.8</v>
      </c>
      <c r="Q47" s="44">
        <f t="shared" si="7"/>
        <v>2.3036850775573865</v>
      </c>
      <c r="R47" s="44" t="str">
        <f t="shared" si="8"/>
        <v/>
      </c>
      <c r="S47" s="44" t="str">
        <f t="shared" si="9"/>
        <v/>
      </c>
      <c r="T47" s="36"/>
      <c r="U47" s="46" t="str">
        <f t="shared" si="10"/>
        <v/>
      </c>
      <c r="V47" s="47" t="str">
        <f t="shared" si="11"/>
        <v/>
      </c>
      <c r="W47" s="47" t="str">
        <f t="shared" si="12"/>
        <v/>
      </c>
    </row>
    <row r="48" spans="2:23" ht="15" thickBot="1" x14ac:dyDescent="0.35">
      <c r="B48" s="48">
        <v>1.49999999999998</v>
      </c>
      <c r="C48" s="49">
        <v>127</v>
      </c>
      <c r="D48" s="43">
        <f t="shared" si="15"/>
        <v>306</v>
      </c>
      <c r="E48" s="44">
        <f t="shared" si="15"/>
        <v>20.72727272727273</v>
      </c>
      <c r="F48" s="44">
        <f t="shared" si="15"/>
        <v>306</v>
      </c>
      <c r="G48" s="36"/>
      <c r="H48" s="45">
        <f t="shared" si="15"/>
        <v>20</v>
      </c>
      <c r="I48" s="45">
        <f t="shared" si="15"/>
        <v>10</v>
      </c>
      <c r="J48" s="46">
        <f t="shared" si="1"/>
        <v>5.3687754331471028E-2</v>
      </c>
      <c r="K48" s="46">
        <f t="shared" si="2"/>
        <v>179</v>
      </c>
      <c r="L48" s="46">
        <f t="shared" si="3"/>
        <v>179</v>
      </c>
      <c r="M48" s="46">
        <f t="shared" si="4"/>
        <v>2.5901986738867597</v>
      </c>
      <c r="N48" s="46" t="str">
        <f t="shared" si="5"/>
        <v/>
      </c>
      <c r="O48" s="44" t="str">
        <f t="shared" si="6"/>
        <v/>
      </c>
      <c r="P48" s="44">
        <f t="shared" si="13"/>
        <v>0.8</v>
      </c>
      <c r="Q48" s="44">
        <f t="shared" si="7"/>
        <v>2.072158939109408</v>
      </c>
      <c r="R48" s="44" t="str">
        <f t="shared" si="8"/>
        <v/>
      </c>
      <c r="S48" s="44" t="str">
        <f t="shared" si="9"/>
        <v/>
      </c>
      <c r="T48" s="36"/>
      <c r="U48" s="46" t="str">
        <f t="shared" si="10"/>
        <v/>
      </c>
      <c r="V48" s="47" t="str">
        <f t="shared" si="11"/>
        <v/>
      </c>
      <c r="W48" s="47" t="str">
        <f t="shared" si="12"/>
        <v/>
      </c>
    </row>
    <row r="50" spans="2:4" x14ac:dyDescent="0.3">
      <c r="B50" s="30" t="s">
        <v>28</v>
      </c>
      <c r="C50" s="1">
        <f>MAX(C6:C48)</f>
        <v>127</v>
      </c>
      <c r="D50" s="1" t="s">
        <v>1</v>
      </c>
    </row>
  </sheetData>
  <sheetProtection sheet="1" objects="1" scenarios="1"/>
  <conditionalFormatting sqref="J6:J48">
    <cfRule type="cellIs" dxfId="4" priority="5" operator="greaterThan">
      <formula>1.45</formula>
    </cfRule>
  </conditionalFormatting>
  <conditionalFormatting sqref="V6:W48">
    <cfRule type="notContainsBlanks" dxfId="3" priority="4">
      <formula>LEN(TRIM(V6))&gt;0</formula>
    </cfRule>
  </conditionalFormatting>
  <conditionalFormatting sqref="R2">
    <cfRule type="containsText" dxfId="2" priority="2" operator="containsText" text="DPR too high!">
      <formula>NOT(ISERROR(SEARCH("DPR too high!",R2)))</formula>
    </cfRule>
    <cfRule type="containsText" dxfId="1" priority="3" operator="containsText" text="OK">
      <formula>NOT(ISERROR(SEARCH("OK",R2)))</formula>
    </cfRule>
  </conditionalFormatting>
  <conditionalFormatting sqref="U6:U48">
    <cfRule type="notContainsBlanks" dxfId="0" priority="1">
      <formula>LEN(TRIM(U6))&gt;0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Dynamic Power Reduction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Renke Bienert</dc:creator>
  <cp:lastModifiedBy>Renke Bienert</cp:lastModifiedBy>
  <dcterms:created xsi:type="dcterms:W3CDTF">2024-06-06T05:04:54Z</dcterms:created>
  <dcterms:modified xsi:type="dcterms:W3CDTF">2024-06-06T09:14:04Z</dcterms:modified>
</cp:coreProperties>
</file>